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Data-Work\27_Natural_Resources-RE\272.6_NABO_Work\NABO_Dauerbeobachtung\400_Bodenbiologie\09_VBBio\2022_Arbeitshilfe Monitoring Bodenbiologie\TabelleBerechnungRefWerte\"/>
    </mc:Choice>
  </mc:AlternateContent>
  <xr:revisionPtr revIDLastSave="0" documentId="13_ncr:1_{FA890FC8-85F9-4293-84CF-F6392D1ED3D5}" xr6:coauthVersionLast="47" xr6:coauthVersionMax="47" xr10:uidLastSave="{00000000-0000-0000-0000-000000000000}"/>
  <bookViews>
    <workbookView xWindow="-120" yWindow="-120" windowWidth="29040" windowHeight="17640" xr2:uid="{804D58F5-87FF-41FB-98FC-1678D794A7EE}"/>
  </bookViews>
  <sheets>
    <sheet name="Information générales" sheetId="5" r:id="rId1"/>
    <sheet name="Terre assolée 0-20cm" sheetId="1" r:id="rId2"/>
    <sheet name="Prairie permanente 0-20 cm" sheetId="3" r:id="rId3"/>
    <sheet name="Valeur de calcul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46" i="1" l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W203" i="1"/>
  <c r="W204" i="1"/>
  <c r="W205" i="1"/>
  <c r="W206" i="1"/>
  <c r="W207" i="1"/>
  <c r="W208" i="1"/>
  <c r="W209" i="1"/>
  <c r="W210" i="1"/>
  <c r="W211" i="1"/>
  <c r="W212" i="1"/>
  <c r="W213" i="1"/>
  <c r="W214" i="1"/>
  <c r="W215" i="1"/>
  <c r="W216" i="1"/>
  <c r="W217" i="1"/>
  <c r="W218" i="1"/>
  <c r="W219" i="1"/>
  <c r="W220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62" i="3"/>
  <c r="AB63" i="3"/>
  <c r="AB64" i="3"/>
  <c r="AB65" i="3"/>
  <c r="AB66" i="3"/>
  <c r="AB67" i="3"/>
  <c r="AB68" i="3"/>
  <c r="AB69" i="3"/>
  <c r="AB70" i="3"/>
  <c r="AB71" i="3"/>
  <c r="AB72" i="3"/>
  <c r="AB73" i="3"/>
  <c r="AB74" i="3"/>
  <c r="AB75" i="3"/>
  <c r="AB76" i="3"/>
  <c r="AB77" i="3"/>
  <c r="AB78" i="3"/>
  <c r="AB79" i="3"/>
  <c r="AB80" i="3"/>
  <c r="AB81" i="3"/>
  <c r="AB82" i="3"/>
  <c r="AB83" i="3"/>
  <c r="AB84" i="3"/>
  <c r="AB85" i="3"/>
  <c r="AB86" i="3"/>
  <c r="AB87" i="3"/>
  <c r="AB88" i="3"/>
  <c r="AB89" i="3"/>
  <c r="AB90" i="3"/>
  <c r="AB91" i="3"/>
  <c r="AB92" i="3"/>
  <c r="AB93" i="3"/>
  <c r="AB94" i="3"/>
  <c r="AB95" i="3"/>
  <c r="AB96" i="3"/>
  <c r="AB97" i="3"/>
  <c r="AB98" i="3"/>
  <c r="AB99" i="3"/>
  <c r="AB100" i="3"/>
  <c r="AB101" i="3"/>
  <c r="AB102" i="3"/>
  <c r="AB103" i="3"/>
  <c r="AB104" i="3"/>
  <c r="AB105" i="3"/>
  <c r="AB106" i="3"/>
  <c r="AB107" i="3"/>
  <c r="AB108" i="3"/>
  <c r="AB109" i="3"/>
  <c r="AB110" i="3"/>
  <c r="AB111" i="3"/>
  <c r="AB112" i="3"/>
  <c r="AB113" i="3"/>
  <c r="AB114" i="3"/>
  <c r="AB115" i="3"/>
  <c r="AB116" i="3"/>
  <c r="AB117" i="3"/>
  <c r="AB118" i="3"/>
  <c r="AB119" i="3"/>
  <c r="AB120" i="3"/>
  <c r="AB121" i="3"/>
  <c r="AB122" i="3"/>
  <c r="AB123" i="3"/>
  <c r="AB124" i="3"/>
  <c r="AB125" i="3"/>
  <c r="AB126" i="3"/>
  <c r="AB127" i="3"/>
  <c r="AB128" i="3"/>
  <c r="AB129" i="3"/>
  <c r="AB130" i="3"/>
  <c r="AB131" i="3"/>
  <c r="AB132" i="3"/>
  <c r="AB133" i="3"/>
  <c r="AB134" i="3"/>
  <c r="AB135" i="3"/>
  <c r="AB136" i="3"/>
  <c r="AB137" i="3"/>
  <c r="AB138" i="3"/>
  <c r="AB139" i="3"/>
  <c r="AB140" i="3"/>
  <c r="AB141" i="3"/>
  <c r="AB142" i="3"/>
  <c r="AB143" i="3"/>
  <c r="AB144" i="3"/>
  <c r="AB145" i="3"/>
  <c r="AB146" i="3"/>
  <c r="AB147" i="3"/>
  <c r="AB148" i="3"/>
  <c r="AB149" i="3"/>
  <c r="AB150" i="3"/>
  <c r="AB151" i="3"/>
  <c r="AB152" i="3"/>
  <c r="AB153" i="3"/>
  <c r="AB154" i="3"/>
  <c r="AB155" i="3"/>
  <c r="AB156" i="3"/>
  <c r="AB157" i="3"/>
  <c r="AB158" i="3"/>
  <c r="AB159" i="3"/>
  <c r="AB160" i="3"/>
  <c r="AB161" i="3"/>
  <c r="AB162" i="3"/>
  <c r="AB163" i="3"/>
  <c r="AB164" i="3"/>
  <c r="AB165" i="3"/>
  <c r="AB166" i="3"/>
  <c r="AB167" i="3"/>
  <c r="AB168" i="3"/>
  <c r="AB169" i="3"/>
  <c r="AB170" i="3"/>
  <c r="AB171" i="3"/>
  <c r="AB172" i="3"/>
  <c r="AB173" i="3"/>
  <c r="AB174" i="3"/>
  <c r="AB175" i="3"/>
  <c r="AB176" i="3"/>
  <c r="AB177" i="3"/>
  <c r="AB178" i="3"/>
  <c r="AB179" i="3"/>
  <c r="AB180" i="3"/>
  <c r="AB181" i="3"/>
  <c r="AB182" i="3"/>
  <c r="AB183" i="3"/>
  <c r="AB184" i="3"/>
  <c r="AB185" i="3"/>
  <c r="AB186" i="3"/>
  <c r="AB187" i="3"/>
  <c r="AB188" i="3"/>
  <c r="AB189" i="3"/>
  <c r="AB190" i="3"/>
  <c r="AB191" i="3"/>
  <c r="AB192" i="3"/>
  <c r="AB193" i="3"/>
  <c r="AB194" i="3"/>
  <c r="AB195" i="3"/>
  <c r="AB196" i="3"/>
  <c r="AB197" i="3"/>
  <c r="AB198" i="3"/>
  <c r="AB199" i="3"/>
  <c r="AB200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Z68" i="3"/>
  <c r="Z69" i="3"/>
  <c r="Z70" i="3"/>
  <c r="Z71" i="3"/>
  <c r="Z72" i="3"/>
  <c r="Z73" i="3"/>
  <c r="Z74" i="3"/>
  <c r="Z75" i="3"/>
  <c r="Z76" i="3"/>
  <c r="Z77" i="3"/>
  <c r="Z78" i="3"/>
  <c r="Z79" i="3"/>
  <c r="Z80" i="3"/>
  <c r="Z81" i="3"/>
  <c r="Z82" i="3"/>
  <c r="Z83" i="3"/>
  <c r="Z84" i="3"/>
  <c r="Z85" i="3"/>
  <c r="Z86" i="3"/>
  <c r="Z87" i="3"/>
  <c r="Z88" i="3"/>
  <c r="Z89" i="3"/>
  <c r="Z90" i="3"/>
  <c r="Z91" i="3"/>
  <c r="Z92" i="3"/>
  <c r="Z93" i="3"/>
  <c r="Z94" i="3"/>
  <c r="Z95" i="3"/>
  <c r="Z96" i="3"/>
  <c r="Z97" i="3"/>
  <c r="Z98" i="3"/>
  <c r="Z99" i="3"/>
  <c r="Z100" i="3"/>
  <c r="Z101" i="3"/>
  <c r="Z102" i="3"/>
  <c r="Z103" i="3"/>
  <c r="Z104" i="3"/>
  <c r="Z105" i="3"/>
  <c r="Z106" i="3"/>
  <c r="Z107" i="3"/>
  <c r="Z108" i="3"/>
  <c r="Z109" i="3"/>
  <c r="Z110" i="3"/>
  <c r="Z111" i="3"/>
  <c r="Z112" i="3"/>
  <c r="Z113" i="3"/>
  <c r="Z114" i="3"/>
  <c r="Z115" i="3"/>
  <c r="Z116" i="3"/>
  <c r="Z117" i="3"/>
  <c r="Z118" i="3"/>
  <c r="Z119" i="3"/>
  <c r="Z120" i="3"/>
  <c r="Z121" i="3"/>
  <c r="Z122" i="3"/>
  <c r="Z123" i="3"/>
  <c r="Z124" i="3"/>
  <c r="Z125" i="3"/>
  <c r="Z126" i="3"/>
  <c r="Z127" i="3"/>
  <c r="Z128" i="3"/>
  <c r="Z129" i="3"/>
  <c r="Z130" i="3"/>
  <c r="Z131" i="3"/>
  <c r="Z132" i="3"/>
  <c r="Z133" i="3"/>
  <c r="Z134" i="3"/>
  <c r="Z135" i="3"/>
  <c r="Z136" i="3"/>
  <c r="Z137" i="3"/>
  <c r="Z138" i="3"/>
  <c r="Z139" i="3"/>
  <c r="Z140" i="3"/>
  <c r="Z141" i="3"/>
  <c r="Z142" i="3"/>
  <c r="Z143" i="3"/>
  <c r="Z144" i="3"/>
  <c r="Z145" i="3"/>
  <c r="Z146" i="3"/>
  <c r="Z147" i="3"/>
  <c r="Z148" i="3"/>
  <c r="Z149" i="3"/>
  <c r="Z150" i="3"/>
  <c r="Z151" i="3"/>
  <c r="Z152" i="3"/>
  <c r="Z153" i="3"/>
  <c r="Z154" i="3"/>
  <c r="Z155" i="3"/>
  <c r="Z156" i="3"/>
  <c r="Z157" i="3"/>
  <c r="Z158" i="3"/>
  <c r="Z159" i="3"/>
  <c r="Z160" i="3"/>
  <c r="Z161" i="3"/>
  <c r="Z162" i="3"/>
  <c r="Z163" i="3"/>
  <c r="Z164" i="3"/>
  <c r="Z165" i="3"/>
  <c r="Z166" i="3"/>
  <c r="Z167" i="3"/>
  <c r="Z168" i="3"/>
  <c r="Z169" i="3"/>
  <c r="Z170" i="3"/>
  <c r="Z171" i="3"/>
  <c r="Z172" i="3"/>
  <c r="Z173" i="3"/>
  <c r="Z174" i="3"/>
  <c r="Z175" i="3"/>
  <c r="Z176" i="3"/>
  <c r="Z177" i="3"/>
  <c r="Z178" i="3"/>
  <c r="Z179" i="3"/>
  <c r="Z180" i="3"/>
  <c r="Z181" i="3"/>
  <c r="Z182" i="3"/>
  <c r="Z183" i="3"/>
  <c r="Z184" i="3"/>
  <c r="Z185" i="3"/>
  <c r="Z186" i="3"/>
  <c r="Z187" i="3"/>
  <c r="Z188" i="3"/>
  <c r="Z189" i="3"/>
  <c r="Z190" i="3"/>
  <c r="Z191" i="3"/>
  <c r="Z192" i="3"/>
  <c r="Z193" i="3"/>
  <c r="Z194" i="3"/>
  <c r="Z195" i="3"/>
  <c r="Z196" i="3"/>
  <c r="Z197" i="3"/>
  <c r="Z198" i="3"/>
  <c r="Z199" i="3"/>
  <c r="Z200" i="3"/>
  <c r="W45" i="3"/>
  <c r="W46" i="3"/>
  <c r="W47" i="3"/>
  <c r="W48" i="3"/>
  <c r="W49" i="3"/>
  <c r="W50" i="3"/>
  <c r="W51" i="3"/>
  <c r="W52" i="3"/>
  <c r="W53" i="3"/>
  <c r="W54" i="3"/>
  <c r="W55" i="3"/>
  <c r="W56" i="3"/>
  <c r="W57" i="3"/>
  <c r="W58" i="3"/>
  <c r="W59" i="3"/>
  <c r="W60" i="3"/>
  <c r="W61" i="3"/>
  <c r="W62" i="3"/>
  <c r="W63" i="3"/>
  <c r="W64" i="3"/>
  <c r="W65" i="3"/>
  <c r="W66" i="3"/>
  <c r="W67" i="3"/>
  <c r="W68" i="3"/>
  <c r="W69" i="3"/>
  <c r="W70" i="3"/>
  <c r="W71" i="3"/>
  <c r="W72" i="3"/>
  <c r="W73" i="3"/>
  <c r="W74" i="3"/>
  <c r="W75" i="3"/>
  <c r="W76" i="3"/>
  <c r="W77" i="3"/>
  <c r="W78" i="3"/>
  <c r="W79" i="3"/>
  <c r="W80" i="3"/>
  <c r="W81" i="3"/>
  <c r="W82" i="3"/>
  <c r="W83" i="3"/>
  <c r="W84" i="3"/>
  <c r="W85" i="3"/>
  <c r="W86" i="3"/>
  <c r="W87" i="3"/>
  <c r="W88" i="3"/>
  <c r="W89" i="3"/>
  <c r="W90" i="3"/>
  <c r="W91" i="3"/>
  <c r="W92" i="3"/>
  <c r="W93" i="3"/>
  <c r="W94" i="3"/>
  <c r="W95" i="3"/>
  <c r="W96" i="3"/>
  <c r="W97" i="3"/>
  <c r="W98" i="3"/>
  <c r="W99" i="3"/>
  <c r="W100" i="3"/>
  <c r="W101" i="3"/>
  <c r="W102" i="3"/>
  <c r="W103" i="3"/>
  <c r="W104" i="3"/>
  <c r="W105" i="3"/>
  <c r="W106" i="3"/>
  <c r="W107" i="3"/>
  <c r="W108" i="3"/>
  <c r="W109" i="3"/>
  <c r="W110" i="3"/>
  <c r="W111" i="3"/>
  <c r="W112" i="3"/>
  <c r="W113" i="3"/>
  <c r="W114" i="3"/>
  <c r="W115" i="3"/>
  <c r="W116" i="3"/>
  <c r="W117" i="3"/>
  <c r="W118" i="3"/>
  <c r="W119" i="3"/>
  <c r="W120" i="3"/>
  <c r="W121" i="3"/>
  <c r="W122" i="3"/>
  <c r="W123" i="3"/>
  <c r="W124" i="3"/>
  <c r="W125" i="3"/>
  <c r="W126" i="3"/>
  <c r="W127" i="3"/>
  <c r="W128" i="3"/>
  <c r="W129" i="3"/>
  <c r="W130" i="3"/>
  <c r="W131" i="3"/>
  <c r="W132" i="3"/>
  <c r="W133" i="3"/>
  <c r="W134" i="3"/>
  <c r="W135" i="3"/>
  <c r="W136" i="3"/>
  <c r="W137" i="3"/>
  <c r="W138" i="3"/>
  <c r="W139" i="3"/>
  <c r="W140" i="3"/>
  <c r="W141" i="3"/>
  <c r="W142" i="3"/>
  <c r="W143" i="3"/>
  <c r="W144" i="3"/>
  <c r="W145" i="3"/>
  <c r="W146" i="3"/>
  <c r="W147" i="3"/>
  <c r="W148" i="3"/>
  <c r="W149" i="3"/>
  <c r="W150" i="3"/>
  <c r="W151" i="3"/>
  <c r="W152" i="3"/>
  <c r="W153" i="3"/>
  <c r="W154" i="3"/>
  <c r="W155" i="3"/>
  <c r="W156" i="3"/>
  <c r="W157" i="3"/>
  <c r="W158" i="3"/>
  <c r="W159" i="3"/>
  <c r="W160" i="3"/>
  <c r="W161" i="3"/>
  <c r="W162" i="3"/>
  <c r="W163" i="3"/>
  <c r="W164" i="3"/>
  <c r="W165" i="3"/>
  <c r="W166" i="3"/>
  <c r="W167" i="3"/>
  <c r="W168" i="3"/>
  <c r="W169" i="3"/>
  <c r="W170" i="3"/>
  <c r="W171" i="3"/>
  <c r="W172" i="3"/>
  <c r="W173" i="3"/>
  <c r="W174" i="3"/>
  <c r="W175" i="3"/>
  <c r="W176" i="3"/>
  <c r="W177" i="3"/>
  <c r="W178" i="3"/>
  <c r="W179" i="3"/>
  <c r="W180" i="3"/>
  <c r="W181" i="3"/>
  <c r="W182" i="3"/>
  <c r="W183" i="3"/>
  <c r="W184" i="3"/>
  <c r="W185" i="3"/>
  <c r="W186" i="3"/>
  <c r="W187" i="3"/>
  <c r="W188" i="3"/>
  <c r="W189" i="3"/>
  <c r="W190" i="3"/>
  <c r="W191" i="3"/>
  <c r="W192" i="3"/>
  <c r="W193" i="3"/>
  <c r="W194" i="3"/>
  <c r="W195" i="3"/>
  <c r="W196" i="3"/>
  <c r="W197" i="3"/>
  <c r="W198" i="3"/>
  <c r="W199" i="3"/>
  <c r="W200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96" i="3"/>
  <c r="P97" i="3"/>
  <c r="P98" i="3"/>
  <c r="P99" i="3"/>
  <c r="P100" i="3"/>
  <c r="P101" i="3"/>
  <c r="P102" i="3"/>
  <c r="P103" i="3"/>
  <c r="P104" i="3"/>
  <c r="P105" i="3"/>
  <c r="P106" i="3"/>
  <c r="P107" i="3"/>
  <c r="P108" i="3"/>
  <c r="P109" i="3"/>
  <c r="P110" i="3"/>
  <c r="P111" i="3"/>
  <c r="P112" i="3"/>
  <c r="P113" i="3"/>
  <c r="P114" i="3"/>
  <c r="P115" i="3"/>
  <c r="P116" i="3"/>
  <c r="P117" i="3"/>
  <c r="P118" i="3"/>
  <c r="P119" i="3"/>
  <c r="P120" i="3"/>
  <c r="P121" i="3"/>
  <c r="P122" i="3"/>
  <c r="P123" i="3"/>
  <c r="P124" i="3"/>
  <c r="P125" i="3"/>
  <c r="P126" i="3"/>
  <c r="P127" i="3"/>
  <c r="P128" i="3"/>
  <c r="P129" i="3"/>
  <c r="P130" i="3"/>
  <c r="P131" i="3"/>
  <c r="P132" i="3"/>
  <c r="P133" i="3"/>
  <c r="P134" i="3"/>
  <c r="P135" i="3"/>
  <c r="P136" i="3"/>
  <c r="P137" i="3"/>
  <c r="P138" i="3"/>
  <c r="P139" i="3"/>
  <c r="P140" i="3"/>
  <c r="P141" i="3"/>
  <c r="P142" i="3"/>
  <c r="P143" i="3"/>
  <c r="P144" i="3"/>
  <c r="P145" i="3"/>
  <c r="P146" i="3"/>
  <c r="P147" i="3"/>
  <c r="P148" i="3"/>
  <c r="P149" i="3"/>
  <c r="P150" i="3"/>
  <c r="P151" i="3"/>
  <c r="P152" i="3"/>
  <c r="P153" i="3"/>
  <c r="P154" i="3"/>
  <c r="P155" i="3"/>
  <c r="P156" i="3"/>
  <c r="P157" i="3"/>
  <c r="P158" i="3"/>
  <c r="P159" i="3"/>
  <c r="P160" i="3"/>
  <c r="P161" i="3"/>
  <c r="P162" i="3"/>
  <c r="P163" i="3"/>
  <c r="P164" i="3"/>
  <c r="P165" i="3"/>
  <c r="P166" i="3"/>
  <c r="P167" i="3"/>
  <c r="P168" i="3"/>
  <c r="P169" i="3"/>
  <c r="P170" i="3"/>
  <c r="P171" i="3"/>
  <c r="P172" i="3"/>
  <c r="P173" i="3"/>
  <c r="P174" i="3"/>
  <c r="P175" i="3"/>
  <c r="P176" i="3"/>
  <c r="P177" i="3"/>
  <c r="P178" i="3"/>
  <c r="P179" i="3"/>
  <c r="P180" i="3"/>
  <c r="P181" i="3"/>
  <c r="P182" i="3"/>
  <c r="P183" i="3"/>
  <c r="P184" i="3"/>
  <c r="P185" i="3"/>
  <c r="P186" i="3"/>
  <c r="P187" i="3"/>
  <c r="P188" i="3"/>
  <c r="P189" i="3"/>
  <c r="P190" i="3"/>
  <c r="P191" i="3"/>
  <c r="P192" i="3"/>
  <c r="P193" i="3"/>
  <c r="P194" i="3"/>
  <c r="P195" i="3"/>
  <c r="P196" i="3"/>
  <c r="P197" i="3"/>
  <c r="P198" i="3"/>
  <c r="P199" i="3"/>
  <c r="P200" i="3"/>
  <c r="K4" i="1" l="1"/>
  <c r="J4" i="3"/>
  <c r="K4" i="3"/>
  <c r="L4" i="3" s="1"/>
  <c r="J5" i="3"/>
  <c r="K5" i="3"/>
  <c r="O5" i="3" s="1"/>
  <c r="J6" i="3"/>
  <c r="K6" i="3"/>
  <c r="L6" i="3" s="1"/>
  <c r="J7" i="3"/>
  <c r="K7" i="3"/>
  <c r="M7" i="3" s="1"/>
  <c r="J8" i="3"/>
  <c r="K8" i="3"/>
  <c r="L8" i="3" s="1"/>
  <c r="J9" i="3"/>
  <c r="K9" i="3"/>
  <c r="L9" i="3" s="1"/>
  <c r="J10" i="3"/>
  <c r="K10" i="3"/>
  <c r="L10" i="3" s="1"/>
  <c r="J11" i="3"/>
  <c r="K11" i="3"/>
  <c r="M11" i="3" s="1"/>
  <c r="J12" i="3"/>
  <c r="K12" i="3"/>
  <c r="N12" i="3" s="1"/>
  <c r="J13" i="3"/>
  <c r="K13" i="3"/>
  <c r="M13" i="3" s="1"/>
  <c r="J14" i="3"/>
  <c r="K14" i="3"/>
  <c r="L14" i="3" s="1"/>
  <c r="J15" i="3"/>
  <c r="K15" i="3"/>
  <c r="N15" i="3" s="1"/>
  <c r="J16" i="3"/>
  <c r="K16" i="3"/>
  <c r="L16" i="3" s="1"/>
  <c r="J17" i="3"/>
  <c r="K17" i="3"/>
  <c r="O17" i="3" s="1"/>
  <c r="J18" i="3"/>
  <c r="K18" i="3"/>
  <c r="L18" i="3" s="1"/>
  <c r="J19" i="3"/>
  <c r="K19" i="3"/>
  <c r="M19" i="3" s="1"/>
  <c r="J20" i="3"/>
  <c r="K20" i="3"/>
  <c r="L20" i="3" s="1"/>
  <c r="J21" i="3"/>
  <c r="P21" i="3" s="1"/>
  <c r="K21" i="3"/>
  <c r="L21" i="3" s="1"/>
  <c r="J22" i="3"/>
  <c r="K22" i="3"/>
  <c r="N22" i="3" s="1"/>
  <c r="J23" i="3"/>
  <c r="K23" i="3"/>
  <c r="M23" i="3" s="1"/>
  <c r="J24" i="3"/>
  <c r="K24" i="3"/>
  <c r="N24" i="3" s="1"/>
  <c r="J25" i="3"/>
  <c r="K25" i="3"/>
  <c r="M25" i="3" s="1"/>
  <c r="J26" i="3"/>
  <c r="K26" i="3"/>
  <c r="L26" i="3" s="1"/>
  <c r="J27" i="3"/>
  <c r="K27" i="3"/>
  <c r="L27" i="3" s="1"/>
  <c r="J28" i="3"/>
  <c r="K28" i="3"/>
  <c r="L28" i="3" s="1"/>
  <c r="J29" i="3"/>
  <c r="K29" i="3"/>
  <c r="O29" i="3" s="1"/>
  <c r="J30" i="3"/>
  <c r="K30" i="3"/>
  <c r="L30" i="3" s="1"/>
  <c r="J31" i="3"/>
  <c r="K31" i="3"/>
  <c r="M31" i="3" s="1"/>
  <c r="J32" i="3"/>
  <c r="K32" i="3"/>
  <c r="L32" i="3" s="1"/>
  <c r="J33" i="3"/>
  <c r="K33" i="3"/>
  <c r="L33" i="3" s="1"/>
  <c r="J34" i="3"/>
  <c r="K34" i="3"/>
  <c r="L34" i="3" s="1"/>
  <c r="J35" i="3"/>
  <c r="K35" i="3"/>
  <c r="M35" i="3" s="1"/>
  <c r="J36" i="3"/>
  <c r="K36" i="3"/>
  <c r="N36" i="3" s="1"/>
  <c r="J37" i="3"/>
  <c r="K37" i="3"/>
  <c r="M37" i="3" s="1"/>
  <c r="J38" i="3"/>
  <c r="K38" i="3"/>
  <c r="L38" i="3" s="1"/>
  <c r="J39" i="3"/>
  <c r="K39" i="3"/>
  <c r="L39" i="3" s="1"/>
  <c r="J40" i="3"/>
  <c r="K40" i="3"/>
  <c r="M40" i="3" s="1"/>
  <c r="J41" i="3"/>
  <c r="K41" i="3"/>
  <c r="O41" i="3" s="1"/>
  <c r="J42" i="3"/>
  <c r="K42" i="3"/>
  <c r="L42" i="3" s="1"/>
  <c r="J43" i="3"/>
  <c r="K43" i="3"/>
  <c r="M43" i="3" s="1"/>
  <c r="J44" i="3"/>
  <c r="K44" i="3"/>
  <c r="L44" i="3" s="1"/>
  <c r="J45" i="3"/>
  <c r="K45" i="3"/>
  <c r="L45" i="3" s="1"/>
  <c r="J46" i="3"/>
  <c r="K46" i="3"/>
  <c r="N46" i="3" s="1"/>
  <c r="M46" i="3"/>
  <c r="J47" i="3"/>
  <c r="K47" i="3"/>
  <c r="M47" i="3" s="1"/>
  <c r="J48" i="3"/>
  <c r="K48" i="3"/>
  <c r="N48" i="3" s="1"/>
  <c r="J49" i="3"/>
  <c r="K49" i="3"/>
  <c r="M49" i="3" s="1"/>
  <c r="J50" i="3"/>
  <c r="K50" i="3"/>
  <c r="L50" i="3" s="1"/>
  <c r="J51" i="3"/>
  <c r="K51" i="3"/>
  <c r="L51" i="3" s="1"/>
  <c r="J52" i="3"/>
  <c r="K52" i="3"/>
  <c r="M52" i="3" s="1"/>
  <c r="J53" i="3"/>
  <c r="K53" i="3"/>
  <c r="O53" i="3" s="1"/>
  <c r="L53" i="3"/>
  <c r="J54" i="3"/>
  <c r="K54" i="3"/>
  <c r="L54" i="3" s="1"/>
  <c r="J55" i="3"/>
  <c r="K55" i="3"/>
  <c r="M55" i="3" s="1"/>
  <c r="J56" i="3"/>
  <c r="K56" i="3"/>
  <c r="L56" i="3" s="1"/>
  <c r="J57" i="3"/>
  <c r="K57" i="3"/>
  <c r="L57" i="3" s="1"/>
  <c r="J58" i="3"/>
  <c r="K58" i="3"/>
  <c r="M58" i="3" s="1"/>
  <c r="P26" i="3" l="1"/>
  <c r="P27" i="3"/>
  <c r="P39" i="3"/>
  <c r="P15" i="3"/>
  <c r="N28" i="3"/>
  <c r="P34" i="3"/>
  <c r="P28" i="3"/>
  <c r="P10" i="3"/>
  <c r="Y23" i="3"/>
  <c r="Z23" i="3" s="1"/>
  <c r="L41" i="3"/>
  <c r="P41" i="3" s="1"/>
  <c r="Y7" i="3"/>
  <c r="Z7" i="3" s="1"/>
  <c r="Y56" i="3"/>
  <c r="Y44" i="3"/>
  <c r="Z44" i="3" s="1"/>
  <c r="N56" i="3"/>
  <c r="O51" i="3"/>
  <c r="Y28" i="3"/>
  <c r="Z28" i="3" s="1"/>
  <c r="Y24" i="3"/>
  <c r="Z24" i="3" s="1"/>
  <c r="Y43" i="3"/>
  <c r="Z43" i="3" s="1"/>
  <c r="Y20" i="3"/>
  <c r="Z20" i="3" s="1"/>
  <c r="Y16" i="3"/>
  <c r="Z16" i="3" s="1"/>
  <c r="Y55" i="3"/>
  <c r="Y39" i="3"/>
  <c r="Z39" i="3" s="1"/>
  <c r="L15" i="3"/>
  <c r="Y48" i="3"/>
  <c r="Y40" i="3"/>
  <c r="Z40" i="3" s="1"/>
  <c r="Y12" i="3"/>
  <c r="Z12" i="3" s="1"/>
  <c r="Y8" i="3"/>
  <c r="Z8" i="3" s="1"/>
  <c r="Y51" i="3"/>
  <c r="Y47" i="3"/>
  <c r="Y35" i="3"/>
  <c r="Z35" i="3" s="1"/>
  <c r="Y31" i="3"/>
  <c r="Z31" i="3" s="1"/>
  <c r="Y27" i="3"/>
  <c r="Z27" i="3" s="1"/>
  <c r="Y19" i="3"/>
  <c r="Z19" i="3" s="1"/>
  <c r="Y15" i="3"/>
  <c r="Z15" i="3" s="1"/>
  <c r="Y11" i="3"/>
  <c r="Z11" i="3" s="1"/>
  <c r="Y36" i="3"/>
  <c r="Z36" i="3" s="1"/>
  <c r="Y4" i="3"/>
  <c r="Z4" i="3" s="1"/>
  <c r="Y58" i="3"/>
  <c r="Y54" i="3"/>
  <c r="Y50" i="3"/>
  <c r="Y46" i="3"/>
  <c r="Y42" i="3"/>
  <c r="Z42" i="3" s="1"/>
  <c r="Y38" i="3"/>
  <c r="Z38" i="3" s="1"/>
  <c r="Y34" i="3"/>
  <c r="Z34" i="3" s="1"/>
  <c r="Y30" i="3"/>
  <c r="Z30" i="3" s="1"/>
  <c r="Y26" i="3"/>
  <c r="Z26" i="3" s="1"/>
  <c r="Y22" i="3"/>
  <c r="Z22" i="3" s="1"/>
  <c r="Y18" i="3"/>
  <c r="Z18" i="3" s="1"/>
  <c r="Y14" i="3"/>
  <c r="Z14" i="3" s="1"/>
  <c r="Y10" i="3"/>
  <c r="Z10" i="3" s="1"/>
  <c r="Y6" i="3"/>
  <c r="Z6" i="3" s="1"/>
  <c r="Y52" i="3"/>
  <c r="Y32" i="3"/>
  <c r="Z32" i="3" s="1"/>
  <c r="N53" i="3"/>
  <c r="N41" i="3"/>
  <c r="L40" i="3"/>
  <c r="P40" i="3" s="1"/>
  <c r="N21" i="3"/>
  <c r="Y57" i="3"/>
  <c r="Y53" i="3"/>
  <c r="Y49" i="3"/>
  <c r="Y45" i="3"/>
  <c r="Y41" i="3"/>
  <c r="Z41" i="3" s="1"/>
  <c r="Y37" i="3"/>
  <c r="Z37" i="3" s="1"/>
  <c r="Y33" i="3"/>
  <c r="Z33" i="3" s="1"/>
  <c r="Y29" i="3"/>
  <c r="Z29" i="3" s="1"/>
  <c r="Y25" i="3"/>
  <c r="Z25" i="3" s="1"/>
  <c r="Y21" i="3"/>
  <c r="Z21" i="3" s="1"/>
  <c r="Y17" i="3"/>
  <c r="Z17" i="3" s="1"/>
  <c r="Y13" i="3"/>
  <c r="Z13" i="3" s="1"/>
  <c r="Y9" i="3"/>
  <c r="Z9" i="3" s="1"/>
  <c r="Y5" i="3"/>
  <c r="Z5" i="3" s="1"/>
  <c r="L52" i="3"/>
  <c r="N51" i="3"/>
  <c r="N44" i="3"/>
  <c r="N13" i="3"/>
  <c r="M57" i="3"/>
  <c r="M29" i="3"/>
  <c r="L22" i="3"/>
  <c r="P22" i="3" s="1"/>
  <c r="M17" i="3"/>
  <c r="N29" i="3"/>
  <c r="N17" i="3"/>
  <c r="O46" i="3"/>
  <c r="N33" i="3"/>
  <c r="L29" i="3"/>
  <c r="P29" i="3" s="1"/>
  <c r="L17" i="3"/>
  <c r="P17" i="3" s="1"/>
  <c r="L46" i="3"/>
  <c r="O20" i="3"/>
  <c r="L13" i="3"/>
  <c r="P13" i="3" s="1"/>
  <c r="L58" i="3"/>
  <c r="O37" i="3"/>
  <c r="N32" i="3"/>
  <c r="O28" i="3"/>
  <c r="N20" i="3"/>
  <c r="M16" i="3"/>
  <c r="P16" i="3" s="1"/>
  <c r="N8" i="3"/>
  <c r="M53" i="3"/>
  <c r="N45" i="3"/>
  <c r="M28" i="3"/>
  <c r="M12" i="3"/>
  <c r="O15" i="3"/>
  <c r="L12" i="3"/>
  <c r="P12" i="3" s="1"/>
  <c r="L7" i="3"/>
  <c r="P7" i="3" s="1"/>
  <c r="O40" i="3"/>
  <c r="M22" i="3"/>
  <c r="M15" i="3"/>
  <c r="O27" i="3"/>
  <c r="O10" i="3"/>
  <c r="O49" i="3"/>
  <c r="N27" i="3"/>
  <c r="N10" i="3"/>
  <c r="N49" i="3"/>
  <c r="N40" i="3"/>
  <c r="N35" i="3"/>
  <c r="M27" i="3"/>
  <c r="M24" i="3"/>
  <c r="M10" i="3"/>
  <c r="N57" i="3"/>
  <c r="L49" i="3"/>
  <c r="L43" i="3"/>
  <c r="P43" i="3" s="1"/>
  <c r="L35" i="3"/>
  <c r="P35" i="3" s="1"/>
  <c r="O32" i="3"/>
  <c r="L24" i="3"/>
  <c r="P24" i="3" s="1"/>
  <c r="M51" i="3"/>
  <c r="M48" i="3"/>
  <c r="N37" i="3"/>
  <c r="O34" i="3"/>
  <c r="N23" i="3"/>
  <c r="N9" i="3"/>
  <c r="N5" i="3"/>
  <c r="O56" i="3"/>
  <c r="L48" i="3"/>
  <c r="L37" i="3"/>
  <c r="P37" i="3" s="1"/>
  <c r="N34" i="3"/>
  <c r="L31" i="3"/>
  <c r="P31" i="3" s="1"/>
  <c r="L23" i="3"/>
  <c r="P23" i="3" s="1"/>
  <c r="M5" i="3"/>
  <c r="O39" i="3"/>
  <c r="M34" i="3"/>
  <c r="N11" i="3"/>
  <c r="O58" i="3"/>
  <c r="O52" i="3"/>
  <c r="M41" i="3"/>
  <c r="N39" i="3"/>
  <c r="O25" i="3"/>
  <c r="O16" i="3"/>
  <c r="L11" i="3"/>
  <c r="P11" i="3" s="1"/>
  <c r="O8" i="3"/>
  <c r="N58" i="3"/>
  <c r="N52" i="3"/>
  <c r="N47" i="3"/>
  <c r="M39" i="3"/>
  <c r="M36" i="3"/>
  <c r="N25" i="3"/>
  <c r="O22" i="3"/>
  <c r="L55" i="3"/>
  <c r="L47" i="3"/>
  <c r="O44" i="3"/>
  <c r="L36" i="3"/>
  <c r="P36" i="3" s="1"/>
  <c r="L25" i="3"/>
  <c r="P25" i="3" s="1"/>
  <c r="L19" i="3"/>
  <c r="P19" i="3" s="1"/>
  <c r="O13" i="3"/>
  <c r="L5" i="3"/>
  <c r="P5" i="3" s="1"/>
  <c r="M56" i="3"/>
  <c r="O54" i="3"/>
  <c r="M44" i="3"/>
  <c r="P44" i="3" s="1"/>
  <c r="O42" i="3"/>
  <c r="M32" i="3"/>
  <c r="P32" i="3" s="1"/>
  <c r="O30" i="3"/>
  <c r="M20" i="3"/>
  <c r="P20" i="3" s="1"/>
  <c r="O18" i="3"/>
  <c r="M8" i="3"/>
  <c r="P8" i="3" s="1"/>
  <c r="O6" i="3"/>
  <c r="N54" i="3"/>
  <c r="O47" i="3"/>
  <c r="N42" i="3"/>
  <c r="O35" i="3"/>
  <c r="N30" i="3"/>
  <c r="O23" i="3"/>
  <c r="N18" i="3"/>
  <c r="O11" i="3"/>
  <c r="N6" i="3"/>
  <c r="M54" i="3"/>
  <c r="M42" i="3"/>
  <c r="P42" i="3" s="1"/>
  <c r="M30" i="3"/>
  <c r="P30" i="3" s="1"/>
  <c r="M18" i="3"/>
  <c r="P18" i="3" s="1"/>
  <c r="M6" i="3"/>
  <c r="P6" i="3" s="1"/>
  <c r="O4" i="3"/>
  <c r="O57" i="3"/>
  <c r="O45" i="3"/>
  <c r="O33" i="3"/>
  <c r="O21" i="3"/>
  <c r="N16" i="3"/>
  <c r="O9" i="3"/>
  <c r="N4" i="3"/>
  <c r="O50" i="3"/>
  <c r="O38" i="3"/>
  <c r="O26" i="3"/>
  <c r="O14" i="3"/>
  <c r="M4" i="3"/>
  <c r="P4" i="3" s="1"/>
  <c r="O55" i="3"/>
  <c r="N50" i="3"/>
  <c r="M45" i="3"/>
  <c r="O43" i="3"/>
  <c r="N38" i="3"/>
  <c r="M33" i="3"/>
  <c r="P33" i="3" s="1"/>
  <c r="O31" i="3"/>
  <c r="N26" i="3"/>
  <c r="M21" i="3"/>
  <c r="O19" i="3"/>
  <c r="N14" i="3"/>
  <c r="M9" i="3"/>
  <c r="P9" i="3" s="1"/>
  <c r="O7" i="3"/>
  <c r="N55" i="3"/>
  <c r="M50" i="3"/>
  <c r="O48" i="3"/>
  <c r="N43" i="3"/>
  <c r="M38" i="3"/>
  <c r="P38" i="3" s="1"/>
  <c r="O36" i="3"/>
  <c r="N31" i="3"/>
  <c r="M26" i="3"/>
  <c r="O24" i="3"/>
  <c r="N19" i="3"/>
  <c r="M14" i="3"/>
  <c r="P14" i="3" s="1"/>
  <c r="O12" i="3"/>
  <c r="N7" i="3"/>
  <c r="AE5" i="1" l="1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E66" i="1"/>
  <c r="AE67" i="1"/>
  <c r="AE68" i="1"/>
  <c r="AE69" i="1"/>
  <c r="AE70" i="1"/>
  <c r="AE71" i="1"/>
  <c r="AE72" i="1"/>
  <c r="AE73" i="1"/>
  <c r="AE74" i="1"/>
  <c r="AE75" i="1"/>
  <c r="AE76" i="1"/>
  <c r="AE77" i="1"/>
  <c r="AE78" i="1"/>
  <c r="AE79" i="1"/>
  <c r="AE80" i="1"/>
  <c r="AE81" i="1"/>
  <c r="AE82" i="1"/>
  <c r="AE83" i="1"/>
  <c r="AE84" i="1"/>
  <c r="AE85" i="1"/>
  <c r="AE86" i="1"/>
  <c r="AE87" i="1"/>
  <c r="AE88" i="1"/>
  <c r="AE89" i="1"/>
  <c r="AE90" i="1"/>
  <c r="AE91" i="1"/>
  <c r="AE92" i="1"/>
  <c r="AE93" i="1"/>
  <c r="AE94" i="1"/>
  <c r="AE95" i="1"/>
  <c r="AE96" i="1"/>
  <c r="AE97" i="1"/>
  <c r="AE98" i="1"/>
  <c r="AE99" i="1"/>
  <c r="AE100" i="1"/>
  <c r="AE101" i="1"/>
  <c r="AE102" i="1"/>
  <c r="AE103" i="1"/>
  <c r="AE104" i="1"/>
  <c r="AE105" i="1"/>
  <c r="AE106" i="1"/>
  <c r="AE107" i="1"/>
  <c r="AE108" i="1"/>
  <c r="AE109" i="1"/>
  <c r="AE110" i="1"/>
  <c r="AE111" i="1"/>
  <c r="AE112" i="1"/>
  <c r="AE113" i="1"/>
  <c r="AE114" i="1"/>
  <c r="AE115" i="1"/>
  <c r="AE116" i="1"/>
  <c r="AE117" i="1"/>
  <c r="AE118" i="1"/>
  <c r="AE119" i="1"/>
  <c r="AE120" i="1"/>
  <c r="AE121" i="1"/>
  <c r="AE122" i="1"/>
  <c r="AE123" i="1"/>
  <c r="AE124" i="1"/>
  <c r="AE125" i="1"/>
  <c r="AE126" i="1"/>
  <c r="AE127" i="1"/>
  <c r="AE128" i="1"/>
  <c r="AE129" i="1"/>
  <c r="AE130" i="1"/>
  <c r="AE131" i="1"/>
  <c r="AE132" i="1"/>
  <c r="AE133" i="1"/>
  <c r="AE134" i="1"/>
  <c r="AE135" i="1"/>
  <c r="AE136" i="1"/>
  <c r="AE137" i="1"/>
  <c r="AE138" i="1"/>
  <c r="AE139" i="1"/>
  <c r="AE140" i="1"/>
  <c r="AE141" i="1"/>
  <c r="AE142" i="1"/>
  <c r="AE143" i="1"/>
  <c r="AE144" i="1"/>
  <c r="AE145" i="1"/>
  <c r="AE146" i="1"/>
  <c r="AE147" i="1"/>
  <c r="AE148" i="1"/>
  <c r="AE149" i="1"/>
  <c r="AE150" i="1"/>
  <c r="AE151" i="1"/>
  <c r="AE152" i="1"/>
  <c r="AE153" i="1"/>
  <c r="AE154" i="1"/>
  <c r="AE155" i="1"/>
  <c r="AE156" i="1"/>
  <c r="AE157" i="1"/>
  <c r="AE158" i="1"/>
  <c r="AE159" i="1"/>
  <c r="AE160" i="1"/>
  <c r="AE161" i="1"/>
  <c r="AE162" i="1"/>
  <c r="AE163" i="1"/>
  <c r="AE164" i="1"/>
  <c r="AE165" i="1"/>
  <c r="AE166" i="1"/>
  <c r="AE167" i="1"/>
  <c r="AE168" i="1"/>
  <c r="AE169" i="1"/>
  <c r="AE170" i="1"/>
  <c r="AE171" i="1"/>
  <c r="AE172" i="1"/>
  <c r="AE173" i="1"/>
  <c r="AE174" i="1"/>
  <c r="AE175" i="1"/>
  <c r="AE176" i="1"/>
  <c r="AE177" i="1"/>
  <c r="AE178" i="1"/>
  <c r="AE179" i="1"/>
  <c r="AE180" i="1"/>
  <c r="AE181" i="1"/>
  <c r="AE182" i="1"/>
  <c r="AE183" i="1"/>
  <c r="AE184" i="1"/>
  <c r="AE185" i="1"/>
  <c r="AE186" i="1"/>
  <c r="AE187" i="1"/>
  <c r="AE188" i="1"/>
  <c r="AE189" i="1"/>
  <c r="AE190" i="1"/>
  <c r="AE191" i="1"/>
  <c r="AE192" i="1"/>
  <c r="AE193" i="1"/>
  <c r="AE194" i="1"/>
  <c r="AE195" i="1"/>
  <c r="AE196" i="1"/>
  <c r="AE197" i="1"/>
  <c r="AE198" i="1"/>
  <c r="AE199" i="1"/>
  <c r="AE200" i="1"/>
  <c r="AE201" i="1"/>
  <c r="AE202" i="1"/>
  <c r="AE203" i="1"/>
  <c r="AE204" i="1"/>
  <c r="AE205" i="1"/>
  <c r="AE206" i="1"/>
  <c r="AE207" i="1"/>
  <c r="AE208" i="1"/>
  <c r="AE209" i="1"/>
  <c r="AE210" i="1"/>
  <c r="AE211" i="1"/>
  <c r="AE212" i="1"/>
  <c r="AE213" i="1"/>
  <c r="AE214" i="1"/>
  <c r="AE215" i="1"/>
  <c r="AE216" i="1"/>
  <c r="AE217" i="1"/>
  <c r="AE218" i="1"/>
  <c r="AE219" i="1"/>
  <c r="AE220" i="1"/>
  <c r="AE4" i="1"/>
  <c r="AE5" i="3"/>
  <c r="AE6" i="3"/>
  <c r="AE7" i="3"/>
  <c r="AE8" i="3"/>
  <c r="AE9" i="3"/>
  <c r="AE10" i="3"/>
  <c r="AE11" i="3"/>
  <c r="AE12" i="3"/>
  <c r="AE13" i="3"/>
  <c r="AE14" i="3"/>
  <c r="AE15" i="3"/>
  <c r="AE16" i="3"/>
  <c r="AE17" i="3"/>
  <c r="AE18" i="3"/>
  <c r="AE19" i="3"/>
  <c r="AE20" i="3"/>
  <c r="AE21" i="3"/>
  <c r="AE22" i="3"/>
  <c r="AE23" i="3"/>
  <c r="AE24" i="3"/>
  <c r="AE25" i="3"/>
  <c r="AE26" i="3"/>
  <c r="AE27" i="3"/>
  <c r="AE28" i="3"/>
  <c r="AE29" i="3"/>
  <c r="AE30" i="3"/>
  <c r="AE31" i="3"/>
  <c r="AE32" i="3"/>
  <c r="AE33" i="3"/>
  <c r="AE34" i="3"/>
  <c r="AE35" i="3"/>
  <c r="AE36" i="3"/>
  <c r="AE37" i="3"/>
  <c r="AE38" i="3"/>
  <c r="AE39" i="3"/>
  <c r="AE40" i="3"/>
  <c r="AE41" i="3"/>
  <c r="AE42" i="3"/>
  <c r="AE43" i="3"/>
  <c r="AE44" i="3"/>
  <c r="AE45" i="3"/>
  <c r="AE46" i="3"/>
  <c r="AE47" i="3"/>
  <c r="AE48" i="3"/>
  <c r="AE49" i="3"/>
  <c r="AE50" i="3"/>
  <c r="AE51" i="3"/>
  <c r="AE52" i="3"/>
  <c r="AE53" i="3"/>
  <c r="AE54" i="3"/>
  <c r="AE55" i="3"/>
  <c r="AE56" i="3"/>
  <c r="AE57" i="3"/>
  <c r="AE58" i="3"/>
  <c r="AE59" i="3"/>
  <c r="AE60" i="3"/>
  <c r="AE61" i="3"/>
  <c r="AE62" i="3"/>
  <c r="AE63" i="3"/>
  <c r="AE64" i="3"/>
  <c r="AE65" i="3"/>
  <c r="AE66" i="3"/>
  <c r="AE67" i="3"/>
  <c r="AE68" i="3"/>
  <c r="AE69" i="3"/>
  <c r="AE70" i="3"/>
  <c r="AE71" i="3"/>
  <c r="AE72" i="3"/>
  <c r="AE73" i="3"/>
  <c r="AE74" i="3"/>
  <c r="AE75" i="3"/>
  <c r="AE76" i="3"/>
  <c r="AE77" i="3"/>
  <c r="AE78" i="3"/>
  <c r="AE79" i="3"/>
  <c r="AE80" i="3"/>
  <c r="AE81" i="3"/>
  <c r="AE82" i="3"/>
  <c r="AE83" i="3"/>
  <c r="AE84" i="3"/>
  <c r="AE85" i="3"/>
  <c r="AE86" i="3"/>
  <c r="AE87" i="3"/>
  <c r="AE88" i="3"/>
  <c r="AE89" i="3"/>
  <c r="AE90" i="3"/>
  <c r="AE91" i="3"/>
  <c r="AE92" i="3"/>
  <c r="AE93" i="3"/>
  <c r="AE94" i="3"/>
  <c r="AE95" i="3"/>
  <c r="AE96" i="3"/>
  <c r="AE97" i="3"/>
  <c r="AE98" i="3"/>
  <c r="AE99" i="3"/>
  <c r="AE100" i="3"/>
  <c r="AE101" i="3"/>
  <c r="AE102" i="3"/>
  <c r="AE103" i="3"/>
  <c r="AE104" i="3"/>
  <c r="AE105" i="3"/>
  <c r="AE106" i="3"/>
  <c r="AE107" i="3"/>
  <c r="AE108" i="3"/>
  <c r="AE109" i="3"/>
  <c r="AE110" i="3"/>
  <c r="AE111" i="3"/>
  <c r="AE112" i="3"/>
  <c r="AE113" i="3"/>
  <c r="AE114" i="3"/>
  <c r="AE115" i="3"/>
  <c r="AE116" i="3"/>
  <c r="AE117" i="3"/>
  <c r="AE118" i="3"/>
  <c r="AE119" i="3"/>
  <c r="AE120" i="3"/>
  <c r="AE121" i="3"/>
  <c r="AE122" i="3"/>
  <c r="AE123" i="3"/>
  <c r="AE124" i="3"/>
  <c r="AE125" i="3"/>
  <c r="AE126" i="3"/>
  <c r="AE127" i="3"/>
  <c r="AE128" i="3"/>
  <c r="AE129" i="3"/>
  <c r="AE130" i="3"/>
  <c r="AE131" i="3"/>
  <c r="AE132" i="3"/>
  <c r="AE133" i="3"/>
  <c r="AE134" i="3"/>
  <c r="AE135" i="3"/>
  <c r="AE136" i="3"/>
  <c r="AE137" i="3"/>
  <c r="AE138" i="3"/>
  <c r="AE139" i="3"/>
  <c r="AE140" i="3"/>
  <c r="AE141" i="3"/>
  <c r="AE142" i="3"/>
  <c r="AE143" i="3"/>
  <c r="AE144" i="3"/>
  <c r="AE145" i="3"/>
  <c r="AE146" i="3"/>
  <c r="AE147" i="3"/>
  <c r="AE148" i="3"/>
  <c r="AE149" i="3"/>
  <c r="AE150" i="3"/>
  <c r="AE151" i="3"/>
  <c r="AE152" i="3"/>
  <c r="AE153" i="3"/>
  <c r="AE154" i="3"/>
  <c r="AE155" i="3"/>
  <c r="AE156" i="3"/>
  <c r="AE157" i="3"/>
  <c r="AE158" i="3"/>
  <c r="AE159" i="3"/>
  <c r="AE160" i="3"/>
  <c r="AE161" i="3"/>
  <c r="AE162" i="3"/>
  <c r="AE163" i="3"/>
  <c r="AE164" i="3"/>
  <c r="AE165" i="3"/>
  <c r="AE166" i="3"/>
  <c r="AE167" i="3"/>
  <c r="AE168" i="3"/>
  <c r="AE169" i="3"/>
  <c r="AE170" i="3"/>
  <c r="AE171" i="3"/>
  <c r="AE172" i="3"/>
  <c r="AE173" i="3"/>
  <c r="AE174" i="3"/>
  <c r="AE175" i="3"/>
  <c r="AE176" i="3"/>
  <c r="AE177" i="3"/>
  <c r="AE178" i="3"/>
  <c r="AE179" i="3"/>
  <c r="AE180" i="3"/>
  <c r="AE181" i="3"/>
  <c r="AE182" i="3"/>
  <c r="AE183" i="3"/>
  <c r="AE184" i="3"/>
  <c r="AE185" i="3"/>
  <c r="AE186" i="3"/>
  <c r="AE187" i="3"/>
  <c r="AE188" i="3"/>
  <c r="AE189" i="3"/>
  <c r="AE190" i="3"/>
  <c r="AE191" i="3"/>
  <c r="AE192" i="3"/>
  <c r="AE193" i="3"/>
  <c r="AE194" i="3"/>
  <c r="AE195" i="3"/>
  <c r="AE196" i="3"/>
  <c r="AE197" i="3"/>
  <c r="AE198" i="3"/>
  <c r="AE199" i="3"/>
  <c r="AE200" i="3"/>
  <c r="AE4" i="3"/>
  <c r="AD5" i="3"/>
  <c r="AD6" i="3"/>
  <c r="AD7" i="3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D61" i="3"/>
  <c r="AD62" i="3"/>
  <c r="AD63" i="3"/>
  <c r="AD64" i="3"/>
  <c r="AD65" i="3"/>
  <c r="AD66" i="3"/>
  <c r="AD67" i="3"/>
  <c r="AD68" i="3"/>
  <c r="AD69" i="3"/>
  <c r="AD70" i="3"/>
  <c r="AD71" i="3"/>
  <c r="AD72" i="3"/>
  <c r="AD73" i="3"/>
  <c r="AD74" i="3"/>
  <c r="AD75" i="3"/>
  <c r="AD76" i="3"/>
  <c r="AD77" i="3"/>
  <c r="AD78" i="3"/>
  <c r="AD79" i="3"/>
  <c r="AD80" i="3"/>
  <c r="AD81" i="3"/>
  <c r="AD82" i="3"/>
  <c r="AD83" i="3"/>
  <c r="AD84" i="3"/>
  <c r="AD85" i="3"/>
  <c r="AD86" i="3"/>
  <c r="AD87" i="3"/>
  <c r="AD88" i="3"/>
  <c r="AD89" i="3"/>
  <c r="AD90" i="3"/>
  <c r="AD91" i="3"/>
  <c r="AD92" i="3"/>
  <c r="AD93" i="3"/>
  <c r="AD94" i="3"/>
  <c r="AD95" i="3"/>
  <c r="AD96" i="3"/>
  <c r="AD97" i="3"/>
  <c r="AD98" i="3"/>
  <c r="AD99" i="3"/>
  <c r="AD100" i="3"/>
  <c r="AD101" i="3"/>
  <c r="AD102" i="3"/>
  <c r="AD103" i="3"/>
  <c r="AD104" i="3"/>
  <c r="AD105" i="3"/>
  <c r="AD106" i="3"/>
  <c r="AD107" i="3"/>
  <c r="AD108" i="3"/>
  <c r="AD109" i="3"/>
  <c r="AD110" i="3"/>
  <c r="AD111" i="3"/>
  <c r="AD112" i="3"/>
  <c r="AD113" i="3"/>
  <c r="AD114" i="3"/>
  <c r="AD115" i="3"/>
  <c r="AD116" i="3"/>
  <c r="AD117" i="3"/>
  <c r="AD118" i="3"/>
  <c r="AD119" i="3"/>
  <c r="AD120" i="3"/>
  <c r="AD121" i="3"/>
  <c r="AD122" i="3"/>
  <c r="AD123" i="3"/>
  <c r="AD124" i="3"/>
  <c r="AD125" i="3"/>
  <c r="AD126" i="3"/>
  <c r="AD127" i="3"/>
  <c r="AD128" i="3"/>
  <c r="AD129" i="3"/>
  <c r="AD130" i="3"/>
  <c r="AD131" i="3"/>
  <c r="AD132" i="3"/>
  <c r="AD133" i="3"/>
  <c r="AD134" i="3"/>
  <c r="AD135" i="3"/>
  <c r="AD136" i="3"/>
  <c r="AD137" i="3"/>
  <c r="AD138" i="3"/>
  <c r="AD139" i="3"/>
  <c r="AD140" i="3"/>
  <c r="AD141" i="3"/>
  <c r="AD142" i="3"/>
  <c r="AD143" i="3"/>
  <c r="AD144" i="3"/>
  <c r="AD145" i="3"/>
  <c r="AD146" i="3"/>
  <c r="AD147" i="3"/>
  <c r="AD148" i="3"/>
  <c r="AD149" i="3"/>
  <c r="AD150" i="3"/>
  <c r="AD151" i="3"/>
  <c r="AD152" i="3"/>
  <c r="AD153" i="3"/>
  <c r="AD154" i="3"/>
  <c r="AD155" i="3"/>
  <c r="AD156" i="3"/>
  <c r="AD157" i="3"/>
  <c r="AD158" i="3"/>
  <c r="AD159" i="3"/>
  <c r="AD160" i="3"/>
  <c r="AD161" i="3"/>
  <c r="AD162" i="3"/>
  <c r="AD163" i="3"/>
  <c r="AD164" i="3"/>
  <c r="AD165" i="3"/>
  <c r="AD166" i="3"/>
  <c r="AD167" i="3"/>
  <c r="AD168" i="3"/>
  <c r="AD169" i="3"/>
  <c r="AD170" i="3"/>
  <c r="AD171" i="3"/>
  <c r="AD172" i="3"/>
  <c r="AD173" i="3"/>
  <c r="AD174" i="3"/>
  <c r="AD175" i="3"/>
  <c r="AD176" i="3"/>
  <c r="AD177" i="3"/>
  <c r="AD178" i="3"/>
  <c r="AD179" i="3"/>
  <c r="AD180" i="3"/>
  <c r="AD181" i="3"/>
  <c r="AD182" i="3"/>
  <c r="AD183" i="3"/>
  <c r="AD184" i="3"/>
  <c r="AD185" i="3"/>
  <c r="AD186" i="3"/>
  <c r="AD187" i="3"/>
  <c r="AD188" i="3"/>
  <c r="AD189" i="3"/>
  <c r="AD190" i="3"/>
  <c r="AD191" i="3"/>
  <c r="AD192" i="3"/>
  <c r="AD193" i="3"/>
  <c r="AD194" i="3"/>
  <c r="AD195" i="3"/>
  <c r="AD196" i="3"/>
  <c r="AD197" i="3"/>
  <c r="AD198" i="3"/>
  <c r="AD199" i="3"/>
  <c r="AD200" i="3"/>
  <c r="AD61" i="1"/>
  <c r="AD62" i="1"/>
  <c r="AD66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R18" i="3"/>
  <c r="R24" i="3"/>
  <c r="AA24" i="3" s="1"/>
  <c r="AB24" i="3" s="1"/>
  <c r="R23" i="3"/>
  <c r="R16" i="3"/>
  <c r="AA16" i="3" s="1"/>
  <c r="AB16" i="3" s="1"/>
  <c r="R14" i="3"/>
  <c r="R5" i="3"/>
  <c r="R6" i="3"/>
  <c r="R7" i="3"/>
  <c r="R8" i="3"/>
  <c r="R9" i="3"/>
  <c r="R10" i="3"/>
  <c r="R11" i="3"/>
  <c r="R12" i="3"/>
  <c r="AA12" i="3" s="1"/>
  <c r="AB12" i="3" s="1"/>
  <c r="R13" i="3"/>
  <c r="R15" i="3"/>
  <c r="R17" i="3"/>
  <c r="R19" i="3"/>
  <c r="R20" i="3"/>
  <c r="R21" i="3"/>
  <c r="R22" i="3"/>
  <c r="R25" i="3"/>
  <c r="R26" i="3"/>
  <c r="R27" i="3"/>
  <c r="R28" i="3"/>
  <c r="R29" i="3"/>
  <c r="R30" i="3"/>
  <c r="R31" i="3"/>
  <c r="R32" i="3"/>
  <c r="R33" i="3"/>
  <c r="R34" i="3"/>
  <c r="R35" i="3"/>
  <c r="R36" i="3"/>
  <c r="AA36" i="3" s="1"/>
  <c r="AB36" i="3" s="1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AA50" i="3" s="1"/>
  <c r="R51" i="3"/>
  <c r="R52" i="3"/>
  <c r="R53" i="3"/>
  <c r="AA53" i="3" s="1"/>
  <c r="R54" i="3"/>
  <c r="R55" i="3"/>
  <c r="R56" i="3"/>
  <c r="R57" i="3"/>
  <c r="R58" i="3"/>
  <c r="J59" i="3"/>
  <c r="K59" i="3"/>
  <c r="L59" i="3" s="1"/>
  <c r="R59" i="3"/>
  <c r="J60" i="3"/>
  <c r="K60" i="3"/>
  <c r="R60" i="3"/>
  <c r="J61" i="3"/>
  <c r="K61" i="3"/>
  <c r="R61" i="3"/>
  <c r="J62" i="3"/>
  <c r="K62" i="3"/>
  <c r="R62" i="3"/>
  <c r="J63" i="3"/>
  <c r="K63" i="3"/>
  <c r="R63" i="3"/>
  <c r="AA63" i="3" s="1"/>
  <c r="J64" i="3"/>
  <c r="K64" i="3"/>
  <c r="R64" i="3"/>
  <c r="J65" i="3"/>
  <c r="K65" i="3"/>
  <c r="R65" i="3"/>
  <c r="J66" i="3"/>
  <c r="K66" i="3"/>
  <c r="R66" i="3"/>
  <c r="AA66" i="3" s="1"/>
  <c r="J67" i="3"/>
  <c r="K67" i="3"/>
  <c r="L67" i="3"/>
  <c r="M67" i="3"/>
  <c r="R67" i="3"/>
  <c r="T67" i="3" s="1"/>
  <c r="S67" i="3"/>
  <c r="J68" i="3"/>
  <c r="K68" i="3"/>
  <c r="Y68" i="3" s="1"/>
  <c r="R68" i="3"/>
  <c r="S68" i="3"/>
  <c r="J69" i="3"/>
  <c r="K69" i="3"/>
  <c r="Y69" i="3" s="1"/>
  <c r="M69" i="3"/>
  <c r="N69" i="3"/>
  <c r="O69" i="3"/>
  <c r="R69" i="3"/>
  <c r="AA69" i="3" s="1"/>
  <c r="U69" i="3"/>
  <c r="J70" i="3"/>
  <c r="K70" i="3"/>
  <c r="M70" i="3" s="1"/>
  <c r="O70" i="3"/>
  <c r="R70" i="3"/>
  <c r="U70" i="3"/>
  <c r="J71" i="3"/>
  <c r="K71" i="3"/>
  <c r="R71" i="3"/>
  <c r="U71" i="3"/>
  <c r="J72" i="3"/>
  <c r="K72" i="3"/>
  <c r="Y72" i="3" s="1"/>
  <c r="R72" i="3"/>
  <c r="S72" i="3"/>
  <c r="J73" i="3"/>
  <c r="K73" i="3"/>
  <c r="L73" i="3" s="1"/>
  <c r="R73" i="3"/>
  <c r="AA73" i="3" s="1"/>
  <c r="J74" i="3"/>
  <c r="K74" i="3"/>
  <c r="R74" i="3"/>
  <c r="T74" i="3" s="1"/>
  <c r="J75" i="3"/>
  <c r="K75" i="3"/>
  <c r="Y75" i="3" s="1"/>
  <c r="O75" i="3"/>
  <c r="R75" i="3"/>
  <c r="AA75" i="3" s="1"/>
  <c r="S75" i="3"/>
  <c r="T75" i="3"/>
  <c r="U75" i="3"/>
  <c r="V75" i="3"/>
  <c r="J76" i="3"/>
  <c r="K76" i="3"/>
  <c r="Y76" i="3" s="1"/>
  <c r="L76" i="3"/>
  <c r="R76" i="3"/>
  <c r="T76" i="3" s="1"/>
  <c r="J77" i="3"/>
  <c r="K77" i="3"/>
  <c r="R77" i="3"/>
  <c r="AA77" i="3" s="1"/>
  <c r="S77" i="3"/>
  <c r="J78" i="3"/>
  <c r="K78" i="3"/>
  <c r="Y78" i="3" s="1"/>
  <c r="R78" i="3"/>
  <c r="S78" i="3"/>
  <c r="T78" i="3"/>
  <c r="J79" i="3"/>
  <c r="K79" i="3"/>
  <c r="M79" i="3" s="1"/>
  <c r="R79" i="3"/>
  <c r="AA79" i="3" s="1"/>
  <c r="V79" i="3"/>
  <c r="J80" i="3"/>
  <c r="K80" i="3"/>
  <c r="L80" i="3" s="1"/>
  <c r="O80" i="3"/>
  <c r="R80" i="3"/>
  <c r="S80" i="3"/>
  <c r="J81" i="3"/>
  <c r="K81" i="3"/>
  <c r="R81" i="3"/>
  <c r="S81" i="3"/>
  <c r="T81" i="3"/>
  <c r="U81" i="3"/>
  <c r="J82" i="3"/>
  <c r="K82" i="3"/>
  <c r="Y82" i="3" s="1"/>
  <c r="M82" i="3"/>
  <c r="O82" i="3"/>
  <c r="R82" i="3"/>
  <c r="AA82" i="3" s="1"/>
  <c r="U82" i="3"/>
  <c r="J83" i="3"/>
  <c r="K83" i="3"/>
  <c r="Y83" i="3" s="1"/>
  <c r="N83" i="3"/>
  <c r="R83" i="3"/>
  <c r="AA83" i="3" s="1"/>
  <c r="V83" i="3"/>
  <c r="J84" i="3"/>
  <c r="K84" i="3"/>
  <c r="R84" i="3"/>
  <c r="V84" i="3" s="1"/>
  <c r="J85" i="3"/>
  <c r="K85" i="3"/>
  <c r="L85" i="3" s="1"/>
  <c r="R85" i="3"/>
  <c r="AA85" i="3" s="1"/>
  <c r="J86" i="3"/>
  <c r="K86" i="3"/>
  <c r="Y86" i="3" s="1"/>
  <c r="R86" i="3"/>
  <c r="AA86" i="3" s="1"/>
  <c r="T86" i="3"/>
  <c r="J87" i="3"/>
  <c r="K87" i="3"/>
  <c r="L87" i="3" s="1"/>
  <c r="M87" i="3"/>
  <c r="R87" i="3"/>
  <c r="AA87" i="3" s="1"/>
  <c r="J88" i="3"/>
  <c r="K88" i="3"/>
  <c r="Y88" i="3" s="1"/>
  <c r="M88" i="3"/>
  <c r="N88" i="3"/>
  <c r="O88" i="3"/>
  <c r="R88" i="3"/>
  <c r="AA88" i="3" s="1"/>
  <c r="U88" i="3"/>
  <c r="J89" i="3"/>
  <c r="K89" i="3"/>
  <c r="Y89" i="3" s="1"/>
  <c r="N89" i="3"/>
  <c r="R89" i="3"/>
  <c r="AA89" i="3" s="1"/>
  <c r="V89" i="3"/>
  <c r="J90" i="3"/>
  <c r="K90" i="3"/>
  <c r="Y90" i="3" s="1"/>
  <c r="R90" i="3"/>
  <c r="J91" i="3"/>
  <c r="K91" i="3"/>
  <c r="L91" i="3"/>
  <c r="R91" i="3"/>
  <c r="AA91" i="3" s="1"/>
  <c r="J92" i="3"/>
  <c r="K92" i="3"/>
  <c r="M92" i="3" s="1"/>
  <c r="R92" i="3"/>
  <c r="J93" i="3"/>
  <c r="K93" i="3"/>
  <c r="N93" i="3"/>
  <c r="R93" i="3"/>
  <c r="S93" i="3" s="1"/>
  <c r="U93" i="3"/>
  <c r="J94" i="3"/>
  <c r="K94" i="3"/>
  <c r="Y94" i="3" s="1"/>
  <c r="O94" i="3"/>
  <c r="R94" i="3"/>
  <c r="AA94" i="3" s="1"/>
  <c r="S94" i="3"/>
  <c r="T94" i="3"/>
  <c r="U94" i="3"/>
  <c r="V94" i="3"/>
  <c r="J95" i="3"/>
  <c r="K95" i="3"/>
  <c r="Y95" i="3" s="1"/>
  <c r="L95" i="3"/>
  <c r="R95" i="3"/>
  <c r="AA95" i="3" s="1"/>
  <c r="J96" i="3"/>
  <c r="K96" i="3"/>
  <c r="O96" i="3" s="1"/>
  <c r="R96" i="3"/>
  <c r="U96" i="3" s="1"/>
  <c r="J97" i="3"/>
  <c r="K97" i="3"/>
  <c r="R97" i="3"/>
  <c r="AA97" i="3" s="1"/>
  <c r="J98" i="3"/>
  <c r="K98" i="3"/>
  <c r="R98" i="3"/>
  <c r="AA98" i="3" s="1"/>
  <c r="J99" i="3"/>
  <c r="K99" i="3"/>
  <c r="R99" i="3"/>
  <c r="AA99" i="3" s="1"/>
  <c r="J100" i="3"/>
  <c r="K100" i="3"/>
  <c r="Y100" i="3" s="1"/>
  <c r="M100" i="3"/>
  <c r="O100" i="3"/>
  <c r="R100" i="3"/>
  <c r="AA100" i="3" s="1"/>
  <c r="U100" i="3"/>
  <c r="J101" i="3"/>
  <c r="K101" i="3"/>
  <c r="Y101" i="3" s="1"/>
  <c r="N101" i="3"/>
  <c r="R101" i="3"/>
  <c r="AA101" i="3" s="1"/>
  <c r="S101" i="3"/>
  <c r="V101" i="3"/>
  <c r="J102" i="3"/>
  <c r="K102" i="3"/>
  <c r="R102" i="3"/>
  <c r="AA102" i="3" s="1"/>
  <c r="J103" i="3"/>
  <c r="K103" i="3"/>
  <c r="L103" i="3"/>
  <c r="R103" i="3"/>
  <c r="V103" i="3" s="1"/>
  <c r="J104" i="3"/>
  <c r="K104" i="3"/>
  <c r="Y104" i="3" s="1"/>
  <c r="M104" i="3"/>
  <c r="R104" i="3"/>
  <c r="AA104" i="3" s="1"/>
  <c r="J105" i="3"/>
  <c r="K105" i="3"/>
  <c r="L105" i="3"/>
  <c r="M105" i="3"/>
  <c r="R105" i="3"/>
  <c r="S105" i="3"/>
  <c r="T105" i="3"/>
  <c r="U105" i="3"/>
  <c r="J106" i="3"/>
  <c r="K106" i="3"/>
  <c r="Y106" i="3" s="1"/>
  <c r="N106" i="3"/>
  <c r="R106" i="3"/>
  <c r="AA106" i="3" s="1"/>
  <c r="S106" i="3"/>
  <c r="V106" i="3"/>
  <c r="J107" i="3"/>
  <c r="K107" i="3"/>
  <c r="Y107" i="3" s="1"/>
  <c r="O107" i="3"/>
  <c r="R107" i="3"/>
  <c r="AA107" i="3" s="1"/>
  <c r="S107" i="3"/>
  <c r="T107" i="3"/>
  <c r="J108" i="3"/>
  <c r="K108" i="3"/>
  <c r="R108" i="3"/>
  <c r="AA108" i="3" s="1"/>
  <c r="J109" i="3"/>
  <c r="K109" i="3"/>
  <c r="Y109" i="3" s="1"/>
  <c r="O109" i="3"/>
  <c r="R109" i="3"/>
  <c r="AA109" i="3" s="1"/>
  <c r="S109" i="3"/>
  <c r="J110" i="3"/>
  <c r="K110" i="3"/>
  <c r="M110" i="3" s="1"/>
  <c r="R110" i="3"/>
  <c r="T110" i="3" s="1"/>
  <c r="J111" i="3"/>
  <c r="K111" i="3"/>
  <c r="M111" i="3" s="1"/>
  <c r="R111" i="3"/>
  <c r="S111" i="3"/>
  <c r="J112" i="3"/>
  <c r="K112" i="3"/>
  <c r="Y112" i="3" s="1"/>
  <c r="R112" i="3"/>
  <c r="AA112" i="3" s="1"/>
  <c r="T112" i="3"/>
  <c r="U112" i="3"/>
  <c r="V112" i="3"/>
  <c r="J113" i="3"/>
  <c r="K113" i="3"/>
  <c r="Y113" i="3" s="1"/>
  <c r="M113" i="3"/>
  <c r="N113" i="3"/>
  <c r="O113" i="3"/>
  <c r="R113" i="3"/>
  <c r="AA113" i="3" s="1"/>
  <c r="U113" i="3"/>
  <c r="J114" i="3"/>
  <c r="K114" i="3"/>
  <c r="M114" i="3" s="1"/>
  <c r="R114" i="3"/>
  <c r="AA114" i="3" s="1"/>
  <c r="U114" i="3"/>
  <c r="V114" i="3"/>
  <c r="J115" i="3"/>
  <c r="K115" i="3"/>
  <c r="R115" i="3"/>
  <c r="AA115" i="3" s="1"/>
  <c r="U115" i="3"/>
  <c r="V115" i="3"/>
  <c r="J116" i="3"/>
  <c r="K116" i="3"/>
  <c r="M116" i="3" s="1"/>
  <c r="R116" i="3"/>
  <c r="V116" i="3" s="1"/>
  <c r="J117" i="3"/>
  <c r="K117" i="3"/>
  <c r="M117" i="3" s="1"/>
  <c r="R117" i="3"/>
  <c r="S117" i="3"/>
  <c r="U117" i="3"/>
  <c r="J118" i="3"/>
  <c r="K118" i="3"/>
  <c r="N118" i="3" s="1"/>
  <c r="R118" i="3"/>
  <c r="S118" i="3"/>
  <c r="V118" i="3"/>
  <c r="J119" i="3"/>
  <c r="K119" i="3"/>
  <c r="Y119" i="3" s="1"/>
  <c r="N119" i="3"/>
  <c r="R119" i="3"/>
  <c r="AA119" i="3" s="1"/>
  <c r="V119" i="3"/>
  <c r="J120" i="3"/>
  <c r="K120" i="3"/>
  <c r="O120" i="3" s="1"/>
  <c r="N120" i="3"/>
  <c r="R120" i="3"/>
  <c r="V120" i="3"/>
  <c r="J121" i="3"/>
  <c r="K121" i="3"/>
  <c r="N121" i="3" s="1"/>
  <c r="R121" i="3"/>
  <c r="AA121" i="3" s="1"/>
  <c r="V121" i="3"/>
  <c r="J122" i="3"/>
  <c r="K122" i="3"/>
  <c r="R122" i="3"/>
  <c r="S122" i="3" s="1"/>
  <c r="J123" i="3"/>
  <c r="K123" i="3"/>
  <c r="L123" i="3" s="1"/>
  <c r="R123" i="3"/>
  <c r="U123" i="3"/>
  <c r="J124" i="3"/>
  <c r="K124" i="3"/>
  <c r="M124" i="3" s="1"/>
  <c r="L124" i="3"/>
  <c r="R124" i="3"/>
  <c r="AA124" i="3" s="1"/>
  <c r="J125" i="3"/>
  <c r="K125" i="3"/>
  <c r="Y125" i="3" s="1"/>
  <c r="N125" i="3"/>
  <c r="R125" i="3"/>
  <c r="AA125" i="3" s="1"/>
  <c r="S125" i="3"/>
  <c r="V125" i="3"/>
  <c r="J126" i="3"/>
  <c r="K126" i="3"/>
  <c r="Y126" i="3" s="1"/>
  <c r="R126" i="3"/>
  <c r="T126" i="3" s="1"/>
  <c r="J127" i="3"/>
  <c r="K127" i="3"/>
  <c r="N127" i="3"/>
  <c r="R127" i="3"/>
  <c r="V127" i="3" s="1"/>
  <c r="J128" i="3"/>
  <c r="K128" i="3"/>
  <c r="Y128" i="3" s="1"/>
  <c r="R128" i="3"/>
  <c r="V128" i="3" s="1"/>
  <c r="S128" i="3"/>
  <c r="T128" i="3"/>
  <c r="J129" i="3"/>
  <c r="K129" i="3"/>
  <c r="L129" i="3" s="1"/>
  <c r="R129" i="3"/>
  <c r="T129" i="3" s="1"/>
  <c r="S129" i="3"/>
  <c r="J130" i="3"/>
  <c r="K130" i="3"/>
  <c r="Y130" i="3" s="1"/>
  <c r="L130" i="3"/>
  <c r="M130" i="3"/>
  <c r="R130" i="3"/>
  <c r="T130" i="3" s="1"/>
  <c r="J131" i="3"/>
  <c r="K131" i="3"/>
  <c r="Y131" i="3" s="1"/>
  <c r="M131" i="3"/>
  <c r="N131" i="3"/>
  <c r="O131" i="3"/>
  <c r="R131" i="3"/>
  <c r="AA131" i="3" s="1"/>
  <c r="U131" i="3"/>
  <c r="J132" i="3"/>
  <c r="K132" i="3"/>
  <c r="Y132" i="3" s="1"/>
  <c r="R132" i="3"/>
  <c r="AA132" i="3" s="1"/>
  <c r="J133" i="3"/>
  <c r="K133" i="3"/>
  <c r="N133" i="3" s="1"/>
  <c r="O133" i="3"/>
  <c r="R133" i="3"/>
  <c r="AA133" i="3" s="1"/>
  <c r="J134" i="3"/>
  <c r="K134" i="3"/>
  <c r="L134" i="3" s="1"/>
  <c r="R134" i="3"/>
  <c r="S134" i="3" s="1"/>
  <c r="T134" i="3"/>
  <c r="V134" i="3"/>
  <c r="J135" i="3"/>
  <c r="K135" i="3"/>
  <c r="L135" i="3" s="1"/>
  <c r="R135" i="3"/>
  <c r="T135" i="3" s="1"/>
  <c r="J136" i="3"/>
  <c r="K136" i="3"/>
  <c r="Y136" i="3" s="1"/>
  <c r="N136" i="3"/>
  <c r="R136" i="3"/>
  <c r="U136" i="3"/>
  <c r="J137" i="3"/>
  <c r="K137" i="3"/>
  <c r="L137" i="3" s="1"/>
  <c r="M137" i="3"/>
  <c r="R137" i="3"/>
  <c r="S137" i="3"/>
  <c r="T137" i="3"/>
  <c r="U137" i="3"/>
  <c r="J138" i="3"/>
  <c r="K138" i="3"/>
  <c r="R138" i="3"/>
  <c r="T138" i="3"/>
  <c r="J139" i="3"/>
  <c r="K139" i="3"/>
  <c r="Y139" i="3" s="1"/>
  <c r="M139" i="3"/>
  <c r="N139" i="3"/>
  <c r="O139" i="3"/>
  <c r="R139" i="3"/>
  <c r="S139" i="3" s="1"/>
  <c r="V139" i="3"/>
  <c r="J140" i="3"/>
  <c r="K140" i="3"/>
  <c r="M140" i="3" s="1"/>
  <c r="R140" i="3"/>
  <c r="T140" i="3"/>
  <c r="U140" i="3"/>
  <c r="V140" i="3"/>
  <c r="J141" i="3"/>
  <c r="K141" i="3"/>
  <c r="Y141" i="3" s="1"/>
  <c r="R141" i="3"/>
  <c r="J142" i="3"/>
  <c r="K142" i="3"/>
  <c r="Y142" i="3" s="1"/>
  <c r="R142" i="3"/>
  <c r="AA142" i="3" s="1"/>
  <c r="J143" i="3"/>
  <c r="K143" i="3"/>
  <c r="L143" i="3"/>
  <c r="M143" i="3"/>
  <c r="N143" i="3"/>
  <c r="R143" i="3"/>
  <c r="S143" i="3"/>
  <c r="T143" i="3"/>
  <c r="J144" i="3"/>
  <c r="K144" i="3"/>
  <c r="Y144" i="3" s="1"/>
  <c r="R144" i="3"/>
  <c r="T144" i="3" s="1"/>
  <c r="J145" i="3"/>
  <c r="K145" i="3"/>
  <c r="L145" i="3" s="1"/>
  <c r="O145" i="3"/>
  <c r="R145" i="3"/>
  <c r="AA145" i="3" s="1"/>
  <c r="S145" i="3"/>
  <c r="T145" i="3"/>
  <c r="J146" i="3"/>
  <c r="K146" i="3"/>
  <c r="O146" i="3" s="1"/>
  <c r="M146" i="3"/>
  <c r="N146" i="3"/>
  <c r="R146" i="3"/>
  <c r="T146" i="3"/>
  <c r="V146" i="3"/>
  <c r="J147" i="3"/>
  <c r="K147" i="3"/>
  <c r="R147" i="3"/>
  <c r="J148" i="3"/>
  <c r="K148" i="3"/>
  <c r="O148" i="3" s="1"/>
  <c r="R148" i="3"/>
  <c r="J149" i="3"/>
  <c r="K149" i="3"/>
  <c r="L149" i="3" s="1"/>
  <c r="M149" i="3"/>
  <c r="R149" i="3"/>
  <c r="U149" i="3" s="1"/>
  <c r="S149" i="3"/>
  <c r="T149" i="3"/>
  <c r="J150" i="3"/>
  <c r="K150" i="3"/>
  <c r="Y150" i="3" s="1"/>
  <c r="R150" i="3"/>
  <c r="U150" i="3" s="1"/>
  <c r="S150" i="3"/>
  <c r="T150" i="3"/>
  <c r="J151" i="3"/>
  <c r="K151" i="3"/>
  <c r="Y151" i="3" s="1"/>
  <c r="R151" i="3"/>
  <c r="S151" i="3"/>
  <c r="U151" i="3"/>
  <c r="V151" i="3"/>
  <c r="J152" i="3"/>
  <c r="K152" i="3"/>
  <c r="M152" i="3" s="1"/>
  <c r="O152" i="3"/>
  <c r="R152" i="3"/>
  <c r="V152" i="3" s="1"/>
  <c r="T152" i="3"/>
  <c r="U152" i="3"/>
  <c r="J153" i="3"/>
  <c r="K153" i="3"/>
  <c r="Y153" i="3" s="1"/>
  <c r="R153" i="3"/>
  <c r="J154" i="3"/>
  <c r="K154" i="3"/>
  <c r="L154" i="3" s="1"/>
  <c r="R154" i="3"/>
  <c r="J155" i="3"/>
  <c r="K155" i="3"/>
  <c r="N155" i="3" s="1"/>
  <c r="L155" i="3"/>
  <c r="M155" i="3"/>
  <c r="R155" i="3"/>
  <c r="AA155" i="3" s="1"/>
  <c r="T155" i="3"/>
  <c r="U155" i="3"/>
  <c r="V155" i="3"/>
  <c r="J156" i="3"/>
  <c r="K156" i="3"/>
  <c r="Y156" i="3" s="1"/>
  <c r="M156" i="3"/>
  <c r="N156" i="3"/>
  <c r="O156" i="3"/>
  <c r="R156" i="3"/>
  <c r="T156" i="3" s="1"/>
  <c r="J157" i="3"/>
  <c r="K157" i="3"/>
  <c r="R157" i="3"/>
  <c r="AA157" i="3" s="1"/>
  <c r="S157" i="3"/>
  <c r="T157" i="3"/>
  <c r="J158" i="3"/>
  <c r="K158" i="3"/>
  <c r="O158" i="3" s="1"/>
  <c r="M158" i="3"/>
  <c r="N158" i="3"/>
  <c r="R158" i="3"/>
  <c r="S158" i="3"/>
  <c r="T158" i="3"/>
  <c r="V158" i="3"/>
  <c r="J159" i="3"/>
  <c r="K159" i="3"/>
  <c r="M159" i="3" s="1"/>
  <c r="R159" i="3"/>
  <c r="S159" i="3" s="1"/>
  <c r="J160" i="3"/>
  <c r="K160" i="3"/>
  <c r="M160" i="3"/>
  <c r="O160" i="3"/>
  <c r="R160" i="3"/>
  <c r="AA160" i="3" s="1"/>
  <c r="U160" i="3"/>
  <c r="J161" i="3"/>
  <c r="K161" i="3"/>
  <c r="Y161" i="3" s="1"/>
  <c r="R161" i="3"/>
  <c r="S161" i="3"/>
  <c r="T161" i="3"/>
  <c r="U161" i="3"/>
  <c r="J162" i="3"/>
  <c r="K162" i="3"/>
  <c r="Y162" i="3" s="1"/>
  <c r="N162" i="3"/>
  <c r="R162" i="3"/>
  <c r="J163" i="3"/>
  <c r="K163" i="3"/>
  <c r="Y163" i="3" s="1"/>
  <c r="M163" i="3"/>
  <c r="N163" i="3"/>
  <c r="O163" i="3"/>
  <c r="R163" i="3"/>
  <c r="J164" i="3"/>
  <c r="K164" i="3"/>
  <c r="Y164" i="3" s="1"/>
  <c r="L164" i="3"/>
  <c r="M164" i="3"/>
  <c r="N164" i="3"/>
  <c r="R164" i="3"/>
  <c r="T164" i="3" s="1"/>
  <c r="J165" i="3"/>
  <c r="K165" i="3"/>
  <c r="O165" i="3" s="1"/>
  <c r="L165" i="3"/>
  <c r="N165" i="3"/>
  <c r="R165" i="3"/>
  <c r="AA165" i="3" s="1"/>
  <c r="J166" i="3"/>
  <c r="K166" i="3"/>
  <c r="M166" i="3"/>
  <c r="R166" i="3"/>
  <c r="J167" i="3"/>
  <c r="K167" i="3"/>
  <c r="L167" i="3"/>
  <c r="M167" i="3"/>
  <c r="N167" i="3"/>
  <c r="R167" i="3"/>
  <c r="AA167" i="3" s="1"/>
  <c r="J168" i="3"/>
  <c r="K168" i="3"/>
  <c r="N168" i="3"/>
  <c r="O168" i="3"/>
  <c r="R168" i="3"/>
  <c r="J169" i="3"/>
  <c r="K169" i="3"/>
  <c r="M169" i="3" s="1"/>
  <c r="R169" i="3"/>
  <c r="AA169" i="3" s="1"/>
  <c r="S169" i="3"/>
  <c r="V169" i="3"/>
  <c r="J170" i="3"/>
  <c r="K170" i="3"/>
  <c r="M170" i="3" s="1"/>
  <c r="R170" i="3"/>
  <c r="AA170" i="3" s="1"/>
  <c r="J171" i="3"/>
  <c r="K171" i="3"/>
  <c r="N171" i="3"/>
  <c r="O171" i="3"/>
  <c r="R171" i="3"/>
  <c r="J172" i="3"/>
  <c r="K172" i="3"/>
  <c r="M172" i="3" s="1"/>
  <c r="R172" i="3"/>
  <c r="S172" i="3" s="1"/>
  <c r="J173" i="3"/>
  <c r="K173" i="3"/>
  <c r="Y173" i="3" s="1"/>
  <c r="L173" i="3"/>
  <c r="M173" i="3"/>
  <c r="N173" i="3"/>
  <c r="O173" i="3"/>
  <c r="R173" i="3"/>
  <c r="S173" i="3" s="1"/>
  <c r="T173" i="3"/>
  <c r="U173" i="3"/>
  <c r="J174" i="3"/>
  <c r="K174" i="3"/>
  <c r="N174" i="3" s="1"/>
  <c r="R174" i="3"/>
  <c r="J175" i="3"/>
  <c r="K175" i="3"/>
  <c r="L175" i="3" s="1"/>
  <c r="R175" i="3"/>
  <c r="AA175" i="3" s="1"/>
  <c r="J176" i="3"/>
  <c r="K176" i="3"/>
  <c r="R176" i="3"/>
  <c r="T176" i="3"/>
  <c r="J177" i="3"/>
  <c r="K177" i="3"/>
  <c r="L177" i="3"/>
  <c r="N177" i="3"/>
  <c r="R177" i="3"/>
  <c r="S177" i="3" s="1"/>
  <c r="J178" i="3"/>
  <c r="K178" i="3"/>
  <c r="Y178" i="3" s="1"/>
  <c r="L178" i="3"/>
  <c r="M178" i="3"/>
  <c r="R178" i="3"/>
  <c r="S178" i="3" s="1"/>
  <c r="J179" i="3"/>
  <c r="K179" i="3"/>
  <c r="L179" i="3"/>
  <c r="M179" i="3"/>
  <c r="N179" i="3"/>
  <c r="R179" i="3"/>
  <c r="AA179" i="3" s="1"/>
  <c r="U179" i="3"/>
  <c r="J180" i="3"/>
  <c r="K180" i="3"/>
  <c r="R180" i="3"/>
  <c r="AA180" i="3" s="1"/>
  <c r="V180" i="3"/>
  <c r="J181" i="3"/>
  <c r="K181" i="3"/>
  <c r="R181" i="3"/>
  <c r="S181" i="3" s="1"/>
  <c r="J182" i="3"/>
  <c r="K182" i="3"/>
  <c r="M182" i="3"/>
  <c r="R182" i="3"/>
  <c r="J183" i="3"/>
  <c r="K183" i="3"/>
  <c r="L183" i="3"/>
  <c r="M183" i="3"/>
  <c r="N183" i="3"/>
  <c r="R183" i="3"/>
  <c r="S183" i="3" s="1"/>
  <c r="J184" i="3"/>
  <c r="K184" i="3"/>
  <c r="O184" i="3" s="1"/>
  <c r="L184" i="3"/>
  <c r="M184" i="3"/>
  <c r="R184" i="3"/>
  <c r="AA184" i="3" s="1"/>
  <c r="S184" i="3"/>
  <c r="T184" i="3"/>
  <c r="U184" i="3"/>
  <c r="V184" i="3"/>
  <c r="J185" i="3"/>
  <c r="K185" i="3"/>
  <c r="Y185" i="3" s="1"/>
  <c r="L185" i="3"/>
  <c r="M185" i="3"/>
  <c r="N185" i="3"/>
  <c r="O185" i="3"/>
  <c r="R185" i="3"/>
  <c r="S185" i="3" s="1"/>
  <c r="T185" i="3"/>
  <c r="U185" i="3"/>
  <c r="J186" i="3"/>
  <c r="K186" i="3"/>
  <c r="N186" i="3" s="1"/>
  <c r="R186" i="3"/>
  <c r="J187" i="3"/>
  <c r="K187" i="3"/>
  <c r="L187" i="3" s="1"/>
  <c r="R187" i="3"/>
  <c r="AA187" i="3" s="1"/>
  <c r="J188" i="3"/>
  <c r="K188" i="3"/>
  <c r="R188" i="3"/>
  <c r="T188" i="3" s="1"/>
  <c r="J189" i="3"/>
  <c r="K189" i="3"/>
  <c r="L189" i="3"/>
  <c r="N189" i="3"/>
  <c r="R189" i="3"/>
  <c r="S189" i="3" s="1"/>
  <c r="T189" i="3"/>
  <c r="J190" i="3"/>
  <c r="K190" i="3"/>
  <c r="Y190" i="3" s="1"/>
  <c r="L190" i="3"/>
  <c r="O190" i="3"/>
  <c r="R190" i="3"/>
  <c r="V190" i="3" s="1"/>
  <c r="S190" i="3"/>
  <c r="T190" i="3"/>
  <c r="J191" i="3"/>
  <c r="K191" i="3"/>
  <c r="L191" i="3" s="1"/>
  <c r="R191" i="3"/>
  <c r="AA191" i="3" s="1"/>
  <c r="T191" i="3"/>
  <c r="U191" i="3"/>
  <c r="V191" i="3"/>
  <c r="J192" i="3"/>
  <c r="K192" i="3"/>
  <c r="R192" i="3"/>
  <c r="AA192" i="3" s="1"/>
  <c r="U192" i="3"/>
  <c r="V192" i="3"/>
  <c r="J193" i="3"/>
  <c r="K193" i="3"/>
  <c r="O193" i="3" s="1"/>
  <c r="R193" i="3"/>
  <c r="S193" i="3"/>
  <c r="U193" i="3"/>
  <c r="V193" i="3"/>
  <c r="J194" i="3"/>
  <c r="K194" i="3"/>
  <c r="M194" i="3" s="1"/>
  <c r="R194" i="3"/>
  <c r="J195" i="3"/>
  <c r="K195" i="3"/>
  <c r="M195" i="3" s="1"/>
  <c r="L195" i="3"/>
  <c r="R195" i="3"/>
  <c r="S195" i="3"/>
  <c r="U195" i="3"/>
  <c r="J196" i="3"/>
  <c r="K196" i="3"/>
  <c r="L196" i="3" s="1"/>
  <c r="O196" i="3"/>
  <c r="R196" i="3"/>
  <c r="AA196" i="3" s="1"/>
  <c r="S196" i="3"/>
  <c r="T196" i="3"/>
  <c r="J197" i="3"/>
  <c r="K197" i="3"/>
  <c r="Y197" i="3" s="1"/>
  <c r="L197" i="3"/>
  <c r="M197" i="3"/>
  <c r="R197" i="3"/>
  <c r="S197" i="3" s="1"/>
  <c r="J198" i="3"/>
  <c r="K198" i="3"/>
  <c r="N198" i="3"/>
  <c r="O198" i="3"/>
  <c r="R198" i="3"/>
  <c r="J199" i="3"/>
  <c r="K199" i="3"/>
  <c r="L199" i="3" s="1"/>
  <c r="N199" i="3"/>
  <c r="O199" i="3"/>
  <c r="R199" i="3"/>
  <c r="AA199" i="3" s="1"/>
  <c r="V199" i="3"/>
  <c r="J200" i="3"/>
  <c r="K200" i="3"/>
  <c r="R200" i="3"/>
  <c r="T200" i="3" s="1"/>
  <c r="J5" i="1"/>
  <c r="K5" i="1"/>
  <c r="R5" i="1"/>
  <c r="J6" i="1"/>
  <c r="K6" i="1"/>
  <c r="R6" i="1"/>
  <c r="J7" i="1"/>
  <c r="K7" i="1"/>
  <c r="R7" i="1"/>
  <c r="J8" i="1"/>
  <c r="K8" i="1"/>
  <c r="R8" i="1"/>
  <c r="AA8" i="1" s="1"/>
  <c r="AB8" i="1" s="1"/>
  <c r="J9" i="1"/>
  <c r="K9" i="1"/>
  <c r="R9" i="1"/>
  <c r="AA9" i="1" s="1"/>
  <c r="AB9" i="1" s="1"/>
  <c r="J10" i="1"/>
  <c r="K10" i="1"/>
  <c r="R10" i="1"/>
  <c r="J11" i="1"/>
  <c r="K11" i="1"/>
  <c r="R11" i="1"/>
  <c r="J12" i="1"/>
  <c r="K12" i="1"/>
  <c r="R12" i="1"/>
  <c r="AA12" i="1" s="1"/>
  <c r="AB12" i="1" s="1"/>
  <c r="J13" i="1"/>
  <c r="K13" i="1"/>
  <c r="Y13" i="1" s="1"/>
  <c r="Z13" i="1" s="1"/>
  <c r="R13" i="1"/>
  <c r="J14" i="1"/>
  <c r="K14" i="1"/>
  <c r="R14" i="1"/>
  <c r="J15" i="1"/>
  <c r="K15" i="1"/>
  <c r="Y15" i="1" s="1"/>
  <c r="Z15" i="1" s="1"/>
  <c r="R15" i="1"/>
  <c r="J16" i="1"/>
  <c r="K16" i="1"/>
  <c r="R16" i="1"/>
  <c r="AA16" i="1" s="1"/>
  <c r="AB16" i="1" s="1"/>
  <c r="J17" i="1"/>
  <c r="K17" i="1"/>
  <c r="R17" i="1"/>
  <c r="J18" i="1"/>
  <c r="K18" i="1"/>
  <c r="R18" i="1"/>
  <c r="J19" i="1"/>
  <c r="K19" i="1"/>
  <c r="R19" i="1"/>
  <c r="AA19" i="1" s="1"/>
  <c r="AB19" i="1" s="1"/>
  <c r="J20" i="1"/>
  <c r="K20" i="1"/>
  <c r="Y20" i="1" s="1"/>
  <c r="Z20" i="1" s="1"/>
  <c r="R20" i="1"/>
  <c r="J21" i="1"/>
  <c r="K21" i="1"/>
  <c r="R21" i="1"/>
  <c r="J22" i="1"/>
  <c r="K22" i="1"/>
  <c r="R22" i="1"/>
  <c r="J23" i="1"/>
  <c r="K23" i="1"/>
  <c r="R23" i="1"/>
  <c r="J24" i="1"/>
  <c r="K24" i="1"/>
  <c r="R24" i="1"/>
  <c r="AA24" i="1" s="1"/>
  <c r="AB24" i="1" s="1"/>
  <c r="J25" i="1"/>
  <c r="K25" i="1"/>
  <c r="R25" i="1"/>
  <c r="J26" i="1"/>
  <c r="K26" i="1"/>
  <c r="R26" i="1"/>
  <c r="J27" i="1"/>
  <c r="K27" i="1"/>
  <c r="R27" i="1"/>
  <c r="J28" i="1"/>
  <c r="K28" i="1"/>
  <c r="R28" i="1"/>
  <c r="J29" i="1"/>
  <c r="K29" i="1"/>
  <c r="R29" i="1"/>
  <c r="AA29" i="1" s="1"/>
  <c r="AB29" i="1" s="1"/>
  <c r="J30" i="1"/>
  <c r="K30" i="1"/>
  <c r="Y30" i="1" s="1"/>
  <c r="Z30" i="1" s="1"/>
  <c r="R30" i="1"/>
  <c r="J31" i="1"/>
  <c r="K31" i="1"/>
  <c r="R31" i="1"/>
  <c r="AA31" i="1" s="1"/>
  <c r="AB31" i="1" s="1"/>
  <c r="J32" i="1"/>
  <c r="K32" i="1"/>
  <c r="R32" i="1"/>
  <c r="AA32" i="1" s="1"/>
  <c r="AB32" i="1" s="1"/>
  <c r="J33" i="1"/>
  <c r="K33" i="1"/>
  <c r="R33" i="1"/>
  <c r="J34" i="1"/>
  <c r="K34" i="1"/>
  <c r="R34" i="1"/>
  <c r="J35" i="1"/>
  <c r="K35" i="1"/>
  <c r="Y35" i="1" s="1"/>
  <c r="Z35" i="1" s="1"/>
  <c r="R35" i="1"/>
  <c r="AA35" i="1" s="1"/>
  <c r="AB35" i="1" s="1"/>
  <c r="J36" i="1"/>
  <c r="K36" i="1"/>
  <c r="R36" i="1"/>
  <c r="J37" i="1"/>
  <c r="K37" i="1"/>
  <c r="R37" i="1"/>
  <c r="J38" i="1"/>
  <c r="K38" i="1"/>
  <c r="R38" i="1"/>
  <c r="J39" i="1"/>
  <c r="K39" i="1"/>
  <c r="R39" i="1"/>
  <c r="J40" i="1"/>
  <c r="K40" i="1"/>
  <c r="R40" i="1"/>
  <c r="J41" i="1"/>
  <c r="K41" i="1"/>
  <c r="R41" i="1"/>
  <c r="J42" i="1"/>
  <c r="K42" i="1"/>
  <c r="Y42" i="1" s="1"/>
  <c r="Z42" i="1" s="1"/>
  <c r="R42" i="1"/>
  <c r="AA42" i="1" s="1"/>
  <c r="AB42" i="1" s="1"/>
  <c r="J43" i="1"/>
  <c r="K43" i="1"/>
  <c r="R43" i="1"/>
  <c r="AA43" i="1" s="1"/>
  <c r="AB43" i="1" s="1"/>
  <c r="J44" i="1"/>
  <c r="K44" i="1"/>
  <c r="R44" i="1"/>
  <c r="J45" i="1"/>
  <c r="K45" i="1"/>
  <c r="R45" i="1"/>
  <c r="J46" i="1"/>
  <c r="AD46" i="1" s="1"/>
  <c r="K46" i="1"/>
  <c r="R46" i="1"/>
  <c r="J47" i="1"/>
  <c r="K47" i="1"/>
  <c r="R47" i="1"/>
  <c r="J48" i="1"/>
  <c r="K48" i="1"/>
  <c r="R48" i="1"/>
  <c r="J49" i="1"/>
  <c r="AD49" i="1" s="1"/>
  <c r="K49" i="1"/>
  <c r="R49" i="1"/>
  <c r="J50" i="1"/>
  <c r="AD50" i="1" s="1"/>
  <c r="K50" i="1"/>
  <c r="R50" i="1"/>
  <c r="AA50" i="1" s="1"/>
  <c r="J51" i="1"/>
  <c r="K51" i="1"/>
  <c r="R51" i="1"/>
  <c r="AA51" i="1" s="1"/>
  <c r="J52" i="1"/>
  <c r="K52" i="1"/>
  <c r="R52" i="1"/>
  <c r="J53" i="1"/>
  <c r="AD53" i="1" s="1"/>
  <c r="K53" i="1"/>
  <c r="R53" i="1"/>
  <c r="AA53" i="1" s="1"/>
  <c r="J54" i="1"/>
  <c r="AD54" i="1" s="1"/>
  <c r="K54" i="1"/>
  <c r="R54" i="1"/>
  <c r="J55" i="1"/>
  <c r="K55" i="1"/>
  <c r="R55" i="1"/>
  <c r="J56" i="1"/>
  <c r="K56" i="1"/>
  <c r="R56" i="1"/>
  <c r="J57" i="1"/>
  <c r="AD57" i="1" s="1"/>
  <c r="K57" i="1"/>
  <c r="R57" i="1"/>
  <c r="J58" i="1"/>
  <c r="AD58" i="1" s="1"/>
  <c r="K58" i="1"/>
  <c r="R58" i="1"/>
  <c r="AA58" i="1" s="1"/>
  <c r="J59" i="1"/>
  <c r="K59" i="1"/>
  <c r="R59" i="1"/>
  <c r="J60" i="1"/>
  <c r="K60" i="1"/>
  <c r="Y60" i="1" s="1"/>
  <c r="R60" i="1"/>
  <c r="J61" i="1"/>
  <c r="K61" i="1"/>
  <c r="R61" i="1"/>
  <c r="J62" i="1"/>
  <c r="K62" i="1"/>
  <c r="R62" i="1"/>
  <c r="AA62" i="1" s="1"/>
  <c r="J63" i="1"/>
  <c r="K63" i="1"/>
  <c r="R63" i="1"/>
  <c r="J64" i="1"/>
  <c r="K64" i="1"/>
  <c r="Y64" i="1" s="1"/>
  <c r="R64" i="1"/>
  <c r="J65" i="1"/>
  <c r="K65" i="1"/>
  <c r="R65" i="1"/>
  <c r="AA65" i="1" s="1"/>
  <c r="J66" i="1"/>
  <c r="K66" i="1"/>
  <c r="R66" i="1"/>
  <c r="J67" i="1"/>
  <c r="K67" i="1"/>
  <c r="Y67" i="1" s="1"/>
  <c r="R67" i="1"/>
  <c r="J68" i="1"/>
  <c r="K68" i="1"/>
  <c r="R68" i="1"/>
  <c r="J69" i="1"/>
  <c r="K69" i="1"/>
  <c r="Y69" i="1" s="1"/>
  <c r="R69" i="1"/>
  <c r="J70" i="1"/>
  <c r="K70" i="1"/>
  <c r="R70" i="1"/>
  <c r="J71" i="1"/>
  <c r="K71" i="1"/>
  <c r="R71" i="1"/>
  <c r="J72" i="1"/>
  <c r="K72" i="1"/>
  <c r="R72" i="1"/>
  <c r="J73" i="1"/>
  <c r="K73" i="1"/>
  <c r="R73" i="1"/>
  <c r="J74" i="1"/>
  <c r="K74" i="1"/>
  <c r="R74" i="1"/>
  <c r="J75" i="1"/>
  <c r="K75" i="1"/>
  <c r="R75" i="1"/>
  <c r="J76" i="1"/>
  <c r="K76" i="1"/>
  <c r="R76" i="1"/>
  <c r="J77" i="1"/>
  <c r="K77" i="1"/>
  <c r="R77" i="1"/>
  <c r="AA77" i="1" s="1"/>
  <c r="J78" i="1"/>
  <c r="K78" i="1"/>
  <c r="R78" i="1"/>
  <c r="J79" i="1"/>
  <c r="K79" i="1"/>
  <c r="R79" i="1"/>
  <c r="J80" i="1"/>
  <c r="K80" i="1"/>
  <c r="R80" i="1"/>
  <c r="AA80" i="1" s="1"/>
  <c r="J81" i="1"/>
  <c r="K81" i="1"/>
  <c r="R81" i="1"/>
  <c r="J82" i="1"/>
  <c r="K82" i="1"/>
  <c r="R82" i="1"/>
  <c r="AA82" i="1" s="1"/>
  <c r="J83" i="1"/>
  <c r="K83" i="1"/>
  <c r="R83" i="1"/>
  <c r="J84" i="1"/>
  <c r="K84" i="1"/>
  <c r="R84" i="1"/>
  <c r="J85" i="1"/>
  <c r="K85" i="1"/>
  <c r="R85" i="1"/>
  <c r="J86" i="1"/>
  <c r="K86" i="1"/>
  <c r="Y86" i="1" s="1"/>
  <c r="R86" i="1"/>
  <c r="J87" i="1"/>
  <c r="K87" i="1"/>
  <c r="R87" i="1"/>
  <c r="AA87" i="1" s="1"/>
  <c r="J88" i="1"/>
  <c r="K88" i="1"/>
  <c r="Y88" i="1" s="1"/>
  <c r="R88" i="1"/>
  <c r="AA88" i="1" s="1"/>
  <c r="J89" i="1"/>
  <c r="K89" i="1"/>
  <c r="R89" i="1"/>
  <c r="J90" i="1"/>
  <c r="K90" i="1"/>
  <c r="Y90" i="1" s="1"/>
  <c r="R90" i="1"/>
  <c r="J91" i="1"/>
  <c r="K91" i="1"/>
  <c r="R91" i="1"/>
  <c r="J92" i="1"/>
  <c r="K92" i="1"/>
  <c r="R92" i="1"/>
  <c r="J93" i="1"/>
  <c r="K93" i="1"/>
  <c r="R93" i="1"/>
  <c r="AA93" i="1" s="1"/>
  <c r="J94" i="1"/>
  <c r="K94" i="1"/>
  <c r="R94" i="1"/>
  <c r="J95" i="1"/>
  <c r="K95" i="1"/>
  <c r="Y95" i="1" s="1"/>
  <c r="R95" i="1"/>
  <c r="J96" i="1"/>
  <c r="K96" i="1"/>
  <c r="R96" i="1"/>
  <c r="J97" i="1"/>
  <c r="K97" i="1"/>
  <c r="R97" i="1"/>
  <c r="J98" i="1"/>
  <c r="K98" i="1"/>
  <c r="R98" i="1"/>
  <c r="J99" i="1"/>
  <c r="K99" i="1"/>
  <c r="R99" i="1"/>
  <c r="J100" i="1"/>
  <c r="K100" i="1"/>
  <c r="Y100" i="1" s="1"/>
  <c r="R100" i="1"/>
  <c r="AA100" i="1" s="1"/>
  <c r="J101" i="1"/>
  <c r="K101" i="1"/>
  <c r="R101" i="1"/>
  <c r="J102" i="1"/>
  <c r="K102" i="1"/>
  <c r="Y102" i="1" s="1"/>
  <c r="R102" i="1"/>
  <c r="AA102" i="1" s="1"/>
  <c r="J103" i="1"/>
  <c r="K103" i="1"/>
  <c r="R103" i="1"/>
  <c r="J104" i="1"/>
  <c r="K104" i="1"/>
  <c r="R104" i="1"/>
  <c r="J105" i="1"/>
  <c r="K105" i="1"/>
  <c r="R105" i="1"/>
  <c r="AA105" i="1" s="1"/>
  <c r="J106" i="1"/>
  <c r="K106" i="1"/>
  <c r="R106" i="1"/>
  <c r="J107" i="1"/>
  <c r="K107" i="1"/>
  <c r="R107" i="1"/>
  <c r="J108" i="1"/>
  <c r="K108" i="1"/>
  <c r="R108" i="1"/>
  <c r="J109" i="1"/>
  <c r="K109" i="1"/>
  <c r="R109" i="1"/>
  <c r="J110" i="1"/>
  <c r="K110" i="1"/>
  <c r="Y110" i="1" s="1"/>
  <c r="R110" i="1"/>
  <c r="J111" i="1"/>
  <c r="K111" i="1"/>
  <c r="Y111" i="1" s="1"/>
  <c r="R111" i="1"/>
  <c r="J112" i="1"/>
  <c r="K112" i="1"/>
  <c r="R112" i="1"/>
  <c r="J113" i="1"/>
  <c r="K113" i="1"/>
  <c r="R113" i="1"/>
  <c r="J114" i="1"/>
  <c r="K114" i="1"/>
  <c r="Y114" i="1" s="1"/>
  <c r="R114" i="1"/>
  <c r="J115" i="1"/>
  <c r="K115" i="1"/>
  <c r="L115" i="1" s="1"/>
  <c r="O115" i="1"/>
  <c r="R115" i="1"/>
  <c r="AA115" i="1" s="1"/>
  <c r="J116" i="1"/>
  <c r="K116" i="1"/>
  <c r="R116" i="1"/>
  <c r="J117" i="1"/>
  <c r="K117" i="1"/>
  <c r="R117" i="1"/>
  <c r="J118" i="1"/>
  <c r="K118" i="1"/>
  <c r="R118" i="1"/>
  <c r="J119" i="1"/>
  <c r="K119" i="1"/>
  <c r="O119" i="1" s="1"/>
  <c r="R119" i="1"/>
  <c r="J120" i="1"/>
  <c r="K120" i="1"/>
  <c r="R120" i="1"/>
  <c r="AA120" i="1" s="1"/>
  <c r="J121" i="1"/>
  <c r="K121" i="1"/>
  <c r="O121" i="1" s="1"/>
  <c r="R121" i="1"/>
  <c r="J122" i="1"/>
  <c r="K122" i="1"/>
  <c r="R122" i="1"/>
  <c r="AA122" i="1" s="1"/>
  <c r="J123" i="1"/>
  <c r="K123" i="1"/>
  <c r="R123" i="1"/>
  <c r="J124" i="1"/>
  <c r="K124" i="1"/>
  <c r="Y124" i="1" s="1"/>
  <c r="R124" i="1"/>
  <c r="AA124" i="1" s="1"/>
  <c r="J125" i="1"/>
  <c r="K125" i="1"/>
  <c r="R125" i="1"/>
  <c r="V125" i="1" s="1"/>
  <c r="J126" i="1"/>
  <c r="K126" i="1"/>
  <c r="R126" i="1"/>
  <c r="U126" i="1" s="1"/>
  <c r="J127" i="1"/>
  <c r="K127" i="1"/>
  <c r="R127" i="1"/>
  <c r="AA127" i="1" s="1"/>
  <c r="J128" i="1"/>
  <c r="K128" i="1"/>
  <c r="O128" i="1"/>
  <c r="R128" i="1"/>
  <c r="AA128" i="1" s="1"/>
  <c r="J129" i="1"/>
  <c r="K129" i="1"/>
  <c r="R129" i="1"/>
  <c r="AA129" i="1" s="1"/>
  <c r="J130" i="1"/>
  <c r="K130" i="1"/>
  <c r="R130" i="1"/>
  <c r="J131" i="1"/>
  <c r="K131" i="1"/>
  <c r="N131" i="1"/>
  <c r="O131" i="1"/>
  <c r="R131" i="1"/>
  <c r="AA131" i="1" s="1"/>
  <c r="J132" i="1"/>
  <c r="K132" i="1"/>
  <c r="R132" i="1"/>
  <c r="J133" i="1"/>
  <c r="K133" i="1"/>
  <c r="Y133" i="1" s="1"/>
  <c r="R133" i="1"/>
  <c r="J134" i="1"/>
  <c r="K134" i="1"/>
  <c r="R134" i="1"/>
  <c r="J135" i="1"/>
  <c r="K135" i="1"/>
  <c r="R135" i="1"/>
  <c r="J136" i="1"/>
  <c r="K136" i="1"/>
  <c r="R136" i="1"/>
  <c r="AA136" i="1" s="1"/>
  <c r="J137" i="1"/>
  <c r="K137" i="1"/>
  <c r="O137" i="1" s="1"/>
  <c r="R137" i="1"/>
  <c r="J138" i="1"/>
  <c r="K138" i="1"/>
  <c r="R138" i="1"/>
  <c r="J139" i="1"/>
  <c r="K139" i="1"/>
  <c r="R139" i="1"/>
  <c r="J140" i="1"/>
  <c r="K140" i="1"/>
  <c r="Y140" i="1" s="1"/>
  <c r="R140" i="1"/>
  <c r="AA140" i="1" s="1"/>
  <c r="J141" i="1"/>
  <c r="K141" i="1"/>
  <c r="R141" i="1"/>
  <c r="AA141" i="1" s="1"/>
  <c r="J142" i="1"/>
  <c r="K142" i="1"/>
  <c r="R142" i="1"/>
  <c r="J143" i="1"/>
  <c r="K143" i="1"/>
  <c r="Y143" i="1" s="1"/>
  <c r="N143" i="1"/>
  <c r="O143" i="1"/>
  <c r="R143" i="1"/>
  <c r="V143" i="1" s="1"/>
  <c r="J144" i="1"/>
  <c r="K144" i="1"/>
  <c r="R144" i="1"/>
  <c r="J145" i="1"/>
  <c r="K145" i="1"/>
  <c r="R145" i="1"/>
  <c r="V145" i="1" s="1"/>
  <c r="J146" i="1"/>
  <c r="K146" i="1"/>
  <c r="R146" i="1"/>
  <c r="S146" i="1" s="1"/>
  <c r="J147" i="1"/>
  <c r="K147" i="1"/>
  <c r="R147" i="1"/>
  <c r="J148" i="1"/>
  <c r="K148" i="1"/>
  <c r="R148" i="1"/>
  <c r="AA148" i="1" s="1"/>
  <c r="J149" i="1"/>
  <c r="K149" i="1"/>
  <c r="R149" i="1"/>
  <c r="J150" i="1"/>
  <c r="K150" i="1"/>
  <c r="R150" i="1"/>
  <c r="AA150" i="1" s="1"/>
  <c r="J151" i="1"/>
  <c r="K151" i="1"/>
  <c r="R151" i="1"/>
  <c r="J152" i="1"/>
  <c r="K152" i="1"/>
  <c r="R152" i="1"/>
  <c r="J153" i="1"/>
  <c r="K153" i="1"/>
  <c r="R153" i="1"/>
  <c r="AA153" i="1" s="1"/>
  <c r="J154" i="1"/>
  <c r="K154" i="1"/>
  <c r="R154" i="1"/>
  <c r="J155" i="1"/>
  <c r="K155" i="1"/>
  <c r="R155" i="1"/>
  <c r="J156" i="1"/>
  <c r="K156" i="1"/>
  <c r="R156" i="1"/>
  <c r="J157" i="1"/>
  <c r="K157" i="1"/>
  <c r="R157" i="1"/>
  <c r="J158" i="1"/>
  <c r="K158" i="1"/>
  <c r="R158" i="1"/>
  <c r="J159" i="1"/>
  <c r="K159" i="1"/>
  <c r="R159" i="1"/>
  <c r="J160" i="1"/>
  <c r="K160" i="1"/>
  <c r="R160" i="1"/>
  <c r="J161" i="1"/>
  <c r="K161" i="1"/>
  <c r="Y161" i="1" s="1"/>
  <c r="R161" i="1"/>
  <c r="J162" i="1"/>
  <c r="K162" i="1"/>
  <c r="R162" i="1"/>
  <c r="U162" i="1" s="1"/>
  <c r="J163" i="1"/>
  <c r="K163" i="1"/>
  <c r="M163" i="1"/>
  <c r="R163" i="1"/>
  <c r="J164" i="1"/>
  <c r="K164" i="1"/>
  <c r="R164" i="1"/>
  <c r="V164" i="1" s="1"/>
  <c r="J165" i="1"/>
  <c r="K165" i="1"/>
  <c r="R165" i="1"/>
  <c r="J166" i="1"/>
  <c r="K166" i="1"/>
  <c r="R166" i="1"/>
  <c r="J167" i="1"/>
  <c r="K167" i="1"/>
  <c r="R167" i="1"/>
  <c r="J168" i="1"/>
  <c r="K168" i="1"/>
  <c r="O168" i="1" s="1"/>
  <c r="R168" i="1"/>
  <c r="J169" i="1"/>
  <c r="K169" i="1"/>
  <c r="R169" i="1"/>
  <c r="J170" i="1"/>
  <c r="K170" i="1"/>
  <c r="O170" i="1"/>
  <c r="R170" i="1"/>
  <c r="V170" i="1" s="1"/>
  <c r="J171" i="1"/>
  <c r="K171" i="1"/>
  <c r="R171" i="1"/>
  <c r="J172" i="1"/>
  <c r="K172" i="1"/>
  <c r="R172" i="1"/>
  <c r="J173" i="1"/>
  <c r="K173" i="1"/>
  <c r="R173" i="1"/>
  <c r="J174" i="1"/>
  <c r="K174" i="1"/>
  <c r="R174" i="1"/>
  <c r="V174" i="1" s="1"/>
  <c r="J175" i="1"/>
  <c r="K175" i="1"/>
  <c r="O175" i="1"/>
  <c r="R175" i="1"/>
  <c r="J176" i="1"/>
  <c r="K176" i="1"/>
  <c r="R176" i="1"/>
  <c r="V176" i="1" s="1"/>
  <c r="J177" i="1"/>
  <c r="K177" i="1"/>
  <c r="R177" i="1"/>
  <c r="J178" i="1"/>
  <c r="K178" i="1"/>
  <c r="N178" i="1" s="1"/>
  <c r="R178" i="1"/>
  <c r="J179" i="1"/>
  <c r="K179" i="1"/>
  <c r="R179" i="1"/>
  <c r="J180" i="1"/>
  <c r="K180" i="1"/>
  <c r="R180" i="1"/>
  <c r="J181" i="1"/>
  <c r="K181" i="1"/>
  <c r="R181" i="1"/>
  <c r="U181" i="1" s="1"/>
  <c r="J182" i="1"/>
  <c r="K182" i="1"/>
  <c r="L182" i="1"/>
  <c r="O182" i="1"/>
  <c r="R182" i="1"/>
  <c r="J183" i="1"/>
  <c r="K183" i="1"/>
  <c r="R183" i="1"/>
  <c r="J184" i="1"/>
  <c r="K184" i="1"/>
  <c r="M184" i="1" s="1"/>
  <c r="R184" i="1"/>
  <c r="J185" i="1"/>
  <c r="K185" i="1"/>
  <c r="R185" i="1"/>
  <c r="J186" i="1"/>
  <c r="K186" i="1"/>
  <c r="R186" i="1"/>
  <c r="J187" i="1"/>
  <c r="K187" i="1"/>
  <c r="R187" i="1"/>
  <c r="J188" i="1"/>
  <c r="K188" i="1"/>
  <c r="L188" i="1" s="1"/>
  <c r="R188" i="1"/>
  <c r="J189" i="1"/>
  <c r="K189" i="1"/>
  <c r="R189" i="1"/>
  <c r="J190" i="1"/>
  <c r="K190" i="1"/>
  <c r="L190" i="1" s="1"/>
  <c r="R190" i="1"/>
  <c r="S190" i="1" s="1"/>
  <c r="J191" i="1"/>
  <c r="K191" i="1"/>
  <c r="R191" i="1"/>
  <c r="J192" i="1"/>
  <c r="K192" i="1"/>
  <c r="M192" i="1"/>
  <c r="R192" i="1"/>
  <c r="J193" i="1"/>
  <c r="K193" i="1"/>
  <c r="R193" i="1"/>
  <c r="J194" i="1"/>
  <c r="K194" i="1"/>
  <c r="R194" i="1"/>
  <c r="J195" i="1"/>
  <c r="K195" i="1"/>
  <c r="O195" i="1"/>
  <c r="R195" i="1"/>
  <c r="J196" i="1"/>
  <c r="K196" i="1"/>
  <c r="R196" i="1"/>
  <c r="S196" i="1" s="1"/>
  <c r="J197" i="1"/>
  <c r="K197" i="1"/>
  <c r="R197" i="1"/>
  <c r="U197" i="1" s="1"/>
  <c r="J198" i="1"/>
  <c r="K198" i="1"/>
  <c r="L198" i="1" s="1"/>
  <c r="M198" i="1"/>
  <c r="N198" i="1"/>
  <c r="R198" i="1"/>
  <c r="V198" i="1" s="1"/>
  <c r="J199" i="1"/>
  <c r="K199" i="1"/>
  <c r="M199" i="1"/>
  <c r="R199" i="1"/>
  <c r="J200" i="1"/>
  <c r="K200" i="1"/>
  <c r="R200" i="1"/>
  <c r="J201" i="1"/>
  <c r="K201" i="1"/>
  <c r="R201" i="1"/>
  <c r="T201" i="1" s="1"/>
  <c r="J202" i="1"/>
  <c r="K202" i="1"/>
  <c r="R202" i="1"/>
  <c r="U202" i="1" s="1"/>
  <c r="J203" i="1"/>
  <c r="K203" i="1"/>
  <c r="R203" i="1"/>
  <c r="J204" i="1"/>
  <c r="K204" i="1"/>
  <c r="R204" i="1"/>
  <c r="J205" i="1"/>
  <c r="K205" i="1"/>
  <c r="R205" i="1"/>
  <c r="J206" i="1"/>
  <c r="K206" i="1"/>
  <c r="M206" i="1" s="1"/>
  <c r="R206" i="1"/>
  <c r="U206" i="1" s="1"/>
  <c r="T206" i="1"/>
  <c r="J207" i="1"/>
  <c r="K207" i="1"/>
  <c r="N207" i="1" s="1"/>
  <c r="R207" i="1"/>
  <c r="U207" i="1" s="1"/>
  <c r="J208" i="1"/>
  <c r="K208" i="1"/>
  <c r="R208" i="1"/>
  <c r="U208" i="1" s="1"/>
  <c r="J209" i="1"/>
  <c r="K209" i="1"/>
  <c r="R209" i="1"/>
  <c r="J210" i="1"/>
  <c r="K210" i="1"/>
  <c r="R210" i="1"/>
  <c r="J211" i="1"/>
  <c r="K211" i="1"/>
  <c r="R211" i="1"/>
  <c r="J212" i="1"/>
  <c r="K212" i="1"/>
  <c r="R212" i="1"/>
  <c r="S212" i="1"/>
  <c r="J213" i="1"/>
  <c r="K213" i="1"/>
  <c r="M213" i="1"/>
  <c r="O213" i="1"/>
  <c r="R213" i="1"/>
  <c r="U213" i="1" s="1"/>
  <c r="T213" i="1"/>
  <c r="J214" i="1"/>
  <c r="K214" i="1"/>
  <c r="R214" i="1"/>
  <c r="J215" i="1"/>
  <c r="K215" i="1"/>
  <c r="R215" i="1"/>
  <c r="J216" i="1"/>
  <c r="K216" i="1"/>
  <c r="R216" i="1"/>
  <c r="J217" i="1"/>
  <c r="K217" i="1"/>
  <c r="R217" i="1"/>
  <c r="J218" i="1"/>
  <c r="K218" i="1"/>
  <c r="M218" i="1" s="1"/>
  <c r="R218" i="1"/>
  <c r="U218" i="1" s="1"/>
  <c r="J219" i="1"/>
  <c r="K219" i="1"/>
  <c r="R219" i="1"/>
  <c r="J220" i="1"/>
  <c r="K220" i="1"/>
  <c r="R220" i="1"/>
  <c r="U220" i="1" s="1"/>
  <c r="AD45" i="1" l="1"/>
  <c r="P45" i="1"/>
  <c r="P39" i="1"/>
  <c r="AD42" i="1"/>
  <c r="P34" i="1"/>
  <c r="AD41" i="1"/>
  <c r="P29" i="1"/>
  <c r="AD25" i="1"/>
  <c r="AD21" i="1"/>
  <c r="AD17" i="1"/>
  <c r="AD13" i="1"/>
  <c r="AD9" i="1"/>
  <c r="Y212" i="1"/>
  <c r="M201" i="1"/>
  <c r="Y201" i="1"/>
  <c r="N157" i="1"/>
  <c r="Y157" i="1"/>
  <c r="N120" i="1"/>
  <c r="Y120" i="1"/>
  <c r="M66" i="1"/>
  <c r="Y66" i="1"/>
  <c r="L195" i="1"/>
  <c r="Y195" i="1"/>
  <c r="L192" i="1"/>
  <c r="Y192" i="1"/>
  <c r="N185" i="1"/>
  <c r="Y185" i="1"/>
  <c r="M182" i="1"/>
  <c r="Y182" i="1"/>
  <c r="O178" i="1"/>
  <c r="L175" i="1"/>
  <c r="Y175" i="1"/>
  <c r="O149" i="1"/>
  <c r="Y149" i="1"/>
  <c r="N146" i="1"/>
  <c r="Y146" i="1"/>
  <c r="M143" i="1"/>
  <c r="O123" i="1"/>
  <c r="Y123" i="1"/>
  <c r="O197" i="3"/>
  <c r="M196" i="3"/>
  <c r="O187" i="3"/>
  <c r="O183" i="3"/>
  <c r="Y183" i="3"/>
  <c r="U180" i="3"/>
  <c r="O179" i="3"/>
  <c r="Y179" i="3"/>
  <c r="U177" i="3"/>
  <c r="O170" i="3"/>
  <c r="O167" i="3"/>
  <c r="Y167" i="3"/>
  <c r="V164" i="3"/>
  <c r="L163" i="3"/>
  <c r="N160" i="3"/>
  <c r="Y160" i="3"/>
  <c r="U158" i="3"/>
  <c r="AA158" i="3"/>
  <c r="T151" i="3"/>
  <c r="AA151" i="3"/>
  <c r="V145" i="3"/>
  <c r="N144" i="3"/>
  <c r="S140" i="3"/>
  <c r="AA140" i="3"/>
  <c r="L139" i="3"/>
  <c r="N135" i="3"/>
  <c r="T131" i="3"/>
  <c r="O130" i="3"/>
  <c r="U126" i="3"/>
  <c r="M125" i="3"/>
  <c r="V123" i="3"/>
  <c r="AA123" i="3"/>
  <c r="S121" i="3"/>
  <c r="U119" i="3"/>
  <c r="T118" i="3"/>
  <c r="AA118" i="3"/>
  <c r="O116" i="3"/>
  <c r="L113" i="3"/>
  <c r="V111" i="3"/>
  <c r="AA111" i="3"/>
  <c r="L109" i="3"/>
  <c r="N107" i="3"/>
  <c r="M106" i="3"/>
  <c r="T104" i="3"/>
  <c r="V102" i="3"/>
  <c r="M101" i="3"/>
  <c r="L100" i="3"/>
  <c r="L97" i="3"/>
  <c r="Y97" i="3"/>
  <c r="O95" i="3"/>
  <c r="N94" i="3"/>
  <c r="T92" i="3"/>
  <c r="AA92" i="3"/>
  <c r="U89" i="3"/>
  <c r="T88" i="3"/>
  <c r="M83" i="3"/>
  <c r="L82" i="3"/>
  <c r="O76" i="3"/>
  <c r="N75" i="3"/>
  <c r="N73" i="3"/>
  <c r="V71" i="3"/>
  <c r="AA71" i="3"/>
  <c r="T69" i="3"/>
  <c r="N66" i="3"/>
  <c r="Y66" i="3"/>
  <c r="M62" i="3"/>
  <c r="Y62" i="3"/>
  <c r="L214" i="1"/>
  <c r="Y214" i="1"/>
  <c r="Y205" i="1"/>
  <c r="Y217" i="1"/>
  <c r="N211" i="1"/>
  <c r="Y211" i="1"/>
  <c r="O198" i="1"/>
  <c r="Y198" i="1"/>
  <c r="O171" i="1"/>
  <c r="Y171" i="1"/>
  <c r="L168" i="1"/>
  <c r="Y168" i="1"/>
  <c r="M164" i="1"/>
  <c r="Y164" i="1"/>
  <c r="L143" i="1"/>
  <c r="L136" i="1"/>
  <c r="Y136" i="1"/>
  <c r="M132" i="1"/>
  <c r="Y132" i="1"/>
  <c r="L129" i="1"/>
  <c r="Y129" i="1"/>
  <c r="M126" i="1"/>
  <c r="Y126" i="1"/>
  <c r="N113" i="1"/>
  <c r="Y113" i="1"/>
  <c r="O109" i="1"/>
  <c r="Y109" i="1"/>
  <c r="L105" i="1"/>
  <c r="Y105" i="1"/>
  <c r="Y101" i="1"/>
  <c r="L97" i="1"/>
  <c r="Y97" i="1"/>
  <c r="Y93" i="1"/>
  <c r="Y89" i="1"/>
  <c r="L85" i="1"/>
  <c r="Y85" i="1"/>
  <c r="L81" i="1"/>
  <c r="Y81" i="1"/>
  <c r="N77" i="1"/>
  <c r="Y77" i="1"/>
  <c r="M73" i="1"/>
  <c r="Y73" i="1"/>
  <c r="M199" i="3"/>
  <c r="Y199" i="3"/>
  <c r="N197" i="3"/>
  <c r="N194" i="3"/>
  <c r="Y194" i="3"/>
  <c r="L192" i="3"/>
  <c r="Y192" i="3"/>
  <c r="U189" i="3"/>
  <c r="AA189" i="3"/>
  <c r="N187" i="3"/>
  <c r="V185" i="3"/>
  <c r="AA185" i="3"/>
  <c r="T177" i="3"/>
  <c r="O175" i="3"/>
  <c r="V173" i="3"/>
  <c r="AA173" i="3"/>
  <c r="N172" i="3"/>
  <c r="Y172" i="3"/>
  <c r="N170" i="3"/>
  <c r="S168" i="3"/>
  <c r="AA168" i="3"/>
  <c r="V161" i="3"/>
  <c r="AA161" i="3"/>
  <c r="O151" i="3"/>
  <c r="U147" i="3"/>
  <c r="AA147" i="3"/>
  <c r="U145" i="3"/>
  <c r="M144" i="3"/>
  <c r="O142" i="3"/>
  <c r="O140" i="3"/>
  <c r="N137" i="3"/>
  <c r="Y137" i="3"/>
  <c r="U133" i="3"/>
  <c r="S131" i="3"/>
  <c r="N130" i="3"/>
  <c r="L125" i="3"/>
  <c r="M123" i="3"/>
  <c r="T119" i="3"/>
  <c r="M107" i="3"/>
  <c r="L106" i="3"/>
  <c r="S104" i="3"/>
  <c r="U102" i="3"/>
  <c r="L101" i="3"/>
  <c r="N95" i="3"/>
  <c r="M94" i="3"/>
  <c r="T89" i="3"/>
  <c r="S88" i="3"/>
  <c r="O87" i="3"/>
  <c r="Y87" i="3"/>
  <c r="L83" i="3"/>
  <c r="M80" i="3"/>
  <c r="Y80" i="3"/>
  <c r="U78" i="3"/>
  <c r="AA78" i="3"/>
  <c r="N76" i="3"/>
  <c r="M75" i="3"/>
  <c r="M73" i="3"/>
  <c r="O71" i="3"/>
  <c r="Y71" i="3"/>
  <c r="S69" i="3"/>
  <c r="U67" i="3"/>
  <c r="L207" i="1"/>
  <c r="Y207" i="1"/>
  <c r="M204" i="1"/>
  <c r="Y204" i="1"/>
  <c r="Y200" i="1"/>
  <c r="M188" i="1"/>
  <c r="Y188" i="1"/>
  <c r="M178" i="1"/>
  <c r="Y178" i="1"/>
  <c r="N160" i="1"/>
  <c r="Y160" i="1"/>
  <c r="N156" i="1"/>
  <c r="Y156" i="1"/>
  <c r="N152" i="1"/>
  <c r="Y152" i="1"/>
  <c r="N116" i="1"/>
  <c r="Y116" i="1"/>
  <c r="Y65" i="1"/>
  <c r="O61" i="1"/>
  <c r="Y61" i="1"/>
  <c r="N196" i="3"/>
  <c r="Y196" i="3"/>
  <c r="S182" i="3"/>
  <c r="AA182" i="3"/>
  <c r="L180" i="3"/>
  <c r="Y180" i="3"/>
  <c r="V178" i="3"/>
  <c r="U166" i="3"/>
  <c r="AA166" i="3"/>
  <c r="S164" i="3"/>
  <c r="AA164" i="3"/>
  <c r="N161" i="3"/>
  <c r="V159" i="3"/>
  <c r="U156" i="3"/>
  <c r="AA156" i="3"/>
  <c r="N151" i="3"/>
  <c r="N147" i="3"/>
  <c r="Y147" i="3"/>
  <c r="L142" i="3"/>
  <c r="O135" i="3"/>
  <c r="Y135" i="3"/>
  <c r="S126" i="3"/>
  <c r="AA126" i="3"/>
  <c r="S119" i="3"/>
  <c r="O118" i="3"/>
  <c r="Y118" i="3"/>
  <c r="N116" i="3"/>
  <c r="Y116" i="3"/>
  <c r="L114" i="3"/>
  <c r="Y114" i="3"/>
  <c r="O111" i="3"/>
  <c r="Y111" i="3"/>
  <c r="L107" i="3"/>
  <c r="M95" i="3"/>
  <c r="L94" i="3"/>
  <c r="L92" i="3"/>
  <c r="Y92" i="3"/>
  <c r="S89" i="3"/>
  <c r="U84" i="3"/>
  <c r="AA84" i="3"/>
  <c r="M76" i="3"/>
  <c r="L75" i="3"/>
  <c r="S65" i="3"/>
  <c r="AA65" i="3"/>
  <c r="U61" i="3"/>
  <c r="AA61" i="3"/>
  <c r="L191" i="1"/>
  <c r="Y191" i="1"/>
  <c r="L181" i="1"/>
  <c r="Y181" i="1"/>
  <c r="U148" i="1"/>
  <c r="L145" i="1"/>
  <c r="Y145" i="1"/>
  <c r="N139" i="1"/>
  <c r="Y139" i="1"/>
  <c r="M122" i="1"/>
  <c r="Y122" i="1"/>
  <c r="S198" i="3"/>
  <c r="AA198" i="3"/>
  <c r="M187" i="3"/>
  <c r="Y187" i="3"/>
  <c r="T178" i="3"/>
  <c r="V177" i="3"/>
  <c r="AA177" i="3"/>
  <c r="M175" i="3"/>
  <c r="Y175" i="3"/>
  <c r="T171" i="3"/>
  <c r="AA171" i="3"/>
  <c r="L170" i="3"/>
  <c r="Y170" i="3"/>
  <c r="S162" i="3"/>
  <c r="AA162" i="3"/>
  <c r="M161" i="3"/>
  <c r="U159" i="3"/>
  <c r="M151" i="3"/>
  <c r="N140" i="3"/>
  <c r="Y140" i="3"/>
  <c r="O123" i="3"/>
  <c r="Y123" i="3"/>
  <c r="M121" i="3"/>
  <c r="Y121" i="3"/>
  <c r="N102" i="3"/>
  <c r="Y102" i="3"/>
  <c r="V96" i="3"/>
  <c r="AA96" i="3"/>
  <c r="O84" i="3"/>
  <c r="Y84" i="3"/>
  <c r="O73" i="3"/>
  <c r="Y73" i="3"/>
  <c r="N65" i="3"/>
  <c r="Y65" i="3"/>
  <c r="O61" i="3"/>
  <c r="Y61" i="3"/>
  <c r="L210" i="1"/>
  <c r="Y210" i="1"/>
  <c r="M194" i="1"/>
  <c r="Y194" i="1"/>
  <c r="O184" i="1"/>
  <c r="Y184" i="1"/>
  <c r="O167" i="1"/>
  <c r="Y167" i="1"/>
  <c r="O135" i="1"/>
  <c r="Y135" i="1"/>
  <c r="N119" i="1"/>
  <c r="Y119" i="1"/>
  <c r="M112" i="1"/>
  <c r="Y112" i="1"/>
  <c r="O108" i="1"/>
  <c r="Y108" i="1"/>
  <c r="Y104" i="1"/>
  <c r="O96" i="1"/>
  <c r="Y96" i="1"/>
  <c r="N92" i="1"/>
  <c r="Y92" i="1"/>
  <c r="O84" i="1"/>
  <c r="Y84" i="1"/>
  <c r="N80" i="1"/>
  <c r="Y80" i="1"/>
  <c r="O76" i="1"/>
  <c r="Y76" i="1"/>
  <c r="L72" i="1"/>
  <c r="Y72" i="1"/>
  <c r="M68" i="1"/>
  <c r="Y68" i="1"/>
  <c r="U190" i="3"/>
  <c r="AA190" i="3"/>
  <c r="O189" i="3"/>
  <c r="Y189" i="3"/>
  <c r="N184" i="3"/>
  <c r="Y184" i="3"/>
  <c r="N182" i="3"/>
  <c r="Y182" i="3"/>
  <c r="V179" i="3"/>
  <c r="L168" i="3"/>
  <c r="Y168" i="3"/>
  <c r="N166" i="3"/>
  <c r="Y166" i="3"/>
  <c r="O162" i="3"/>
  <c r="L161" i="3"/>
  <c r="L158" i="3"/>
  <c r="Y158" i="3"/>
  <c r="O155" i="3"/>
  <c r="Y155" i="3"/>
  <c r="S152" i="3"/>
  <c r="AA152" i="3"/>
  <c r="L151" i="3"/>
  <c r="V149" i="3"/>
  <c r="AA149" i="3"/>
  <c r="U138" i="3"/>
  <c r="AA138" i="3"/>
  <c r="V136" i="3"/>
  <c r="AA136" i="3"/>
  <c r="U128" i="3"/>
  <c r="AA128" i="3"/>
  <c r="T124" i="3"/>
  <c r="O119" i="3"/>
  <c r="V113" i="3"/>
  <c r="N108" i="3"/>
  <c r="Y108" i="3"/>
  <c r="L104" i="3"/>
  <c r="V100" i="3"/>
  <c r="O99" i="3"/>
  <c r="Y99" i="3"/>
  <c r="O89" i="3"/>
  <c r="V82" i="3"/>
  <c r="U79" i="3"/>
  <c r="S70" i="3"/>
  <c r="AA70" i="3"/>
  <c r="V67" i="3"/>
  <c r="AA67" i="3"/>
  <c r="M216" i="1"/>
  <c r="Y216" i="1"/>
  <c r="N174" i="1"/>
  <c r="Y174" i="1"/>
  <c r="L219" i="1"/>
  <c r="Y219" i="1"/>
  <c r="M155" i="1"/>
  <c r="Y155" i="1"/>
  <c r="O148" i="1"/>
  <c r="Y148" i="1"/>
  <c r="U200" i="3"/>
  <c r="AA200" i="3"/>
  <c r="S186" i="3"/>
  <c r="AA186" i="3"/>
  <c r="U178" i="3"/>
  <c r="AA178" i="3"/>
  <c r="S174" i="3"/>
  <c r="AA174" i="3"/>
  <c r="T159" i="3"/>
  <c r="AA159" i="3"/>
  <c r="U141" i="3"/>
  <c r="AA141" i="3"/>
  <c r="N138" i="3"/>
  <c r="Y138" i="3"/>
  <c r="M133" i="3"/>
  <c r="Y133" i="3"/>
  <c r="V122" i="3"/>
  <c r="S110" i="3"/>
  <c r="AA110" i="3"/>
  <c r="N96" i="3"/>
  <c r="Y96" i="3"/>
  <c r="V74" i="3"/>
  <c r="S64" i="3"/>
  <c r="AA64" i="3"/>
  <c r="L220" i="1"/>
  <c r="Y220" i="1"/>
  <c r="L197" i="1"/>
  <c r="Y197" i="1"/>
  <c r="L203" i="1"/>
  <c r="Y203" i="1"/>
  <c r="L187" i="1"/>
  <c r="Y187" i="1"/>
  <c r="L177" i="1"/>
  <c r="Y177" i="1"/>
  <c r="L163" i="1"/>
  <c r="Y163" i="1"/>
  <c r="O159" i="1"/>
  <c r="Y159" i="1"/>
  <c r="M151" i="1"/>
  <c r="Y151" i="1"/>
  <c r="O125" i="1"/>
  <c r="Y125" i="1"/>
  <c r="N213" i="1"/>
  <c r="Y213" i="1"/>
  <c r="N206" i="1"/>
  <c r="N199" i="1"/>
  <c r="Y199" i="1"/>
  <c r="O180" i="1"/>
  <c r="Y180" i="1"/>
  <c r="N170" i="1"/>
  <c r="Y170" i="1"/>
  <c r="L144" i="1"/>
  <c r="Y144" i="1"/>
  <c r="L142" i="1"/>
  <c r="Y142" i="1"/>
  <c r="L138" i="1"/>
  <c r="Y138" i="1"/>
  <c r="M131" i="1"/>
  <c r="Y131" i="1"/>
  <c r="N128" i="1"/>
  <c r="Y128" i="1"/>
  <c r="L200" i="3"/>
  <c r="Y200" i="3"/>
  <c r="L198" i="3"/>
  <c r="Y198" i="3"/>
  <c r="V196" i="3"/>
  <c r="V195" i="3"/>
  <c r="AA195" i="3"/>
  <c r="T193" i="3"/>
  <c r="AA193" i="3"/>
  <c r="S191" i="3"/>
  <c r="N190" i="3"/>
  <c r="O186" i="3"/>
  <c r="U183" i="3"/>
  <c r="V181" i="3"/>
  <c r="T179" i="3"/>
  <c r="O178" i="3"/>
  <c r="O177" i="3"/>
  <c r="Y177" i="3"/>
  <c r="O174" i="3"/>
  <c r="L171" i="3"/>
  <c r="Y171" i="3"/>
  <c r="U169" i="3"/>
  <c r="U167" i="3"/>
  <c r="M162" i="3"/>
  <c r="V157" i="3"/>
  <c r="L156" i="3"/>
  <c r="S154" i="3"/>
  <c r="AA154" i="3"/>
  <c r="U146" i="3"/>
  <c r="AA146" i="3"/>
  <c r="N145" i="3"/>
  <c r="U143" i="3"/>
  <c r="AA143" i="3"/>
  <c r="N141" i="3"/>
  <c r="U139" i="3"/>
  <c r="L131" i="3"/>
  <c r="U129" i="3"/>
  <c r="U125" i="3"/>
  <c r="N124" i="3"/>
  <c r="T122" i="3"/>
  <c r="S120" i="3"/>
  <c r="AA120" i="3"/>
  <c r="M119" i="3"/>
  <c r="V117" i="3"/>
  <c r="AA117" i="3"/>
  <c r="S115" i="3"/>
  <c r="T113" i="3"/>
  <c r="S112" i="3"/>
  <c r="V107" i="3"/>
  <c r="U106" i="3"/>
  <c r="U101" i="3"/>
  <c r="T100" i="3"/>
  <c r="T93" i="3"/>
  <c r="M91" i="3"/>
  <c r="Y91" i="3"/>
  <c r="M89" i="3"/>
  <c r="L88" i="3"/>
  <c r="U83" i="3"/>
  <c r="T82" i="3"/>
  <c r="V81" i="3"/>
  <c r="AA81" i="3"/>
  <c r="N79" i="3"/>
  <c r="O77" i="3"/>
  <c r="Y77" i="3"/>
  <c r="U74" i="3"/>
  <c r="T72" i="3"/>
  <c r="AA72" i="3"/>
  <c r="N70" i="3"/>
  <c r="L69" i="3"/>
  <c r="M64" i="3"/>
  <c r="Y64" i="3"/>
  <c r="L215" i="1"/>
  <c r="Y215" i="1"/>
  <c r="L209" i="1"/>
  <c r="Y209" i="1"/>
  <c r="O196" i="1"/>
  <c r="Y196" i="1"/>
  <c r="N193" i="1"/>
  <c r="Y193" i="1"/>
  <c r="O190" i="1"/>
  <c r="Y190" i="1"/>
  <c r="Y183" i="1"/>
  <c r="N173" i="1"/>
  <c r="Y173" i="1"/>
  <c r="L166" i="1"/>
  <c r="Y166" i="1"/>
  <c r="N134" i="1"/>
  <c r="Y134" i="1"/>
  <c r="M115" i="1"/>
  <c r="Y115" i="1"/>
  <c r="M107" i="1"/>
  <c r="Y107" i="1"/>
  <c r="Y103" i="1"/>
  <c r="O99" i="1"/>
  <c r="Y99" i="1"/>
  <c r="M91" i="1"/>
  <c r="Y91" i="1"/>
  <c r="O87" i="1"/>
  <c r="Y87" i="1"/>
  <c r="M83" i="1"/>
  <c r="Y83" i="1"/>
  <c r="M79" i="1"/>
  <c r="Y79" i="1"/>
  <c r="L75" i="1"/>
  <c r="Y75" i="1"/>
  <c r="Y71" i="1"/>
  <c r="U196" i="3"/>
  <c r="M190" i="3"/>
  <c r="U188" i="3"/>
  <c r="AA188" i="3"/>
  <c r="S179" i="3"/>
  <c r="N178" i="3"/>
  <c r="T169" i="3"/>
  <c r="T167" i="3"/>
  <c r="L162" i="3"/>
  <c r="V160" i="3"/>
  <c r="O159" i="3"/>
  <c r="Y159" i="3"/>
  <c r="U157" i="3"/>
  <c r="N152" i="3"/>
  <c r="Y152" i="3"/>
  <c r="N149" i="3"/>
  <c r="Y149" i="3"/>
  <c r="U134" i="3"/>
  <c r="AA134" i="3"/>
  <c r="T125" i="3"/>
  <c r="L119" i="3"/>
  <c r="S113" i="3"/>
  <c r="L110" i="3"/>
  <c r="Y110" i="3"/>
  <c r="U107" i="3"/>
  <c r="T106" i="3"/>
  <c r="V105" i="3"/>
  <c r="AA105" i="3"/>
  <c r="T101" i="3"/>
  <c r="S100" i="3"/>
  <c r="L98" i="3"/>
  <c r="Y98" i="3"/>
  <c r="V95" i="3"/>
  <c r="L89" i="3"/>
  <c r="S85" i="3"/>
  <c r="T83" i="3"/>
  <c r="S82" i="3"/>
  <c r="L81" i="3"/>
  <c r="Y81" i="3"/>
  <c r="O72" i="3"/>
  <c r="N67" i="3"/>
  <c r="Y67" i="3"/>
  <c r="N218" i="1"/>
  <c r="L202" i="1"/>
  <c r="Y202" i="1"/>
  <c r="L176" i="1"/>
  <c r="Y176" i="1"/>
  <c r="L162" i="1"/>
  <c r="Y162" i="1"/>
  <c r="N158" i="1"/>
  <c r="Y158" i="1"/>
  <c r="Y150" i="1"/>
  <c r="L147" i="1"/>
  <c r="Y147" i="1"/>
  <c r="M121" i="1"/>
  <c r="Y121" i="1"/>
  <c r="L118" i="1"/>
  <c r="Y118" i="1"/>
  <c r="M63" i="1"/>
  <c r="Y63" i="1"/>
  <c r="U197" i="3"/>
  <c r="L193" i="3"/>
  <c r="Y193" i="3"/>
  <c r="N191" i="3"/>
  <c r="L188" i="3"/>
  <c r="Y188" i="3"/>
  <c r="L186" i="3"/>
  <c r="Y186" i="3"/>
  <c r="V183" i="3"/>
  <c r="AA183" i="3"/>
  <c r="T181" i="3"/>
  <c r="AA181" i="3"/>
  <c r="L174" i="3"/>
  <c r="Y174" i="3"/>
  <c r="U172" i="3"/>
  <c r="V170" i="3"/>
  <c r="S163" i="3"/>
  <c r="AA163" i="3"/>
  <c r="M154" i="3"/>
  <c r="Y154" i="3"/>
  <c r="M145" i="3"/>
  <c r="Y145" i="3"/>
  <c r="T139" i="3"/>
  <c r="AA139" i="3"/>
  <c r="V135" i="3"/>
  <c r="N134" i="3"/>
  <c r="S127" i="3"/>
  <c r="AA127" i="3"/>
  <c r="U122" i="3"/>
  <c r="AA122" i="3"/>
  <c r="O117" i="3"/>
  <c r="Y117" i="3"/>
  <c r="L115" i="3"/>
  <c r="Y115" i="3"/>
  <c r="O112" i="3"/>
  <c r="S103" i="3"/>
  <c r="AA103" i="3"/>
  <c r="U95" i="3"/>
  <c r="V93" i="3"/>
  <c r="AA93" i="3"/>
  <c r="V90" i="3"/>
  <c r="AA90" i="3"/>
  <c r="S83" i="3"/>
  <c r="O79" i="3"/>
  <c r="Y79" i="3"/>
  <c r="V76" i="3"/>
  <c r="S74" i="3"/>
  <c r="AA74" i="3"/>
  <c r="L72" i="3"/>
  <c r="L70" i="3"/>
  <c r="Y70" i="3"/>
  <c r="O206" i="1"/>
  <c r="Y206" i="1"/>
  <c r="L186" i="1"/>
  <c r="Y186" i="1"/>
  <c r="Y154" i="1"/>
  <c r="O179" i="1"/>
  <c r="Y179" i="1"/>
  <c r="L169" i="1"/>
  <c r="Y169" i="1"/>
  <c r="M141" i="1"/>
  <c r="Y141" i="1"/>
  <c r="L130" i="1"/>
  <c r="Y130" i="1"/>
  <c r="T197" i="3"/>
  <c r="N195" i="3"/>
  <c r="Y195" i="3"/>
  <c r="M191" i="3"/>
  <c r="L181" i="3"/>
  <c r="Y181" i="3"/>
  <c r="U176" i="3"/>
  <c r="AA176" i="3"/>
  <c r="T172" i="3"/>
  <c r="T170" i="3"/>
  <c r="S148" i="3"/>
  <c r="AA148" i="3"/>
  <c r="U135" i="3"/>
  <c r="M134" i="3"/>
  <c r="V130" i="3"/>
  <c r="V129" i="3"/>
  <c r="AA129" i="3"/>
  <c r="O124" i="3"/>
  <c r="Y124" i="3"/>
  <c r="N122" i="3"/>
  <c r="Y122" i="3"/>
  <c r="L120" i="3"/>
  <c r="Y120" i="3"/>
  <c r="V97" i="3"/>
  <c r="T95" i="3"/>
  <c r="O85" i="3"/>
  <c r="U76" i="3"/>
  <c r="N74" i="3"/>
  <c r="Y74" i="3"/>
  <c r="V66" i="3"/>
  <c r="L63" i="3"/>
  <c r="Y63" i="3"/>
  <c r="O218" i="1"/>
  <c r="Y218" i="1"/>
  <c r="L208" i="1"/>
  <c r="Y208" i="1"/>
  <c r="N189" i="1"/>
  <c r="Y189" i="1"/>
  <c r="L172" i="1"/>
  <c r="Y172" i="1"/>
  <c r="O165" i="1"/>
  <c r="Y165" i="1"/>
  <c r="Y137" i="1"/>
  <c r="N127" i="1"/>
  <c r="Y127" i="1"/>
  <c r="L106" i="1"/>
  <c r="Y106" i="1"/>
  <c r="Y98" i="1"/>
  <c r="Y94" i="1"/>
  <c r="N82" i="1"/>
  <c r="Y82" i="1"/>
  <c r="O78" i="1"/>
  <c r="Y78" i="1"/>
  <c r="N74" i="1"/>
  <c r="Y74" i="1"/>
  <c r="N70" i="1"/>
  <c r="Y70" i="1"/>
  <c r="V187" i="3"/>
  <c r="L176" i="3"/>
  <c r="Y176" i="3"/>
  <c r="S170" i="3"/>
  <c r="M165" i="3"/>
  <c r="Y165" i="3"/>
  <c r="S153" i="3"/>
  <c r="AA153" i="3"/>
  <c r="V150" i="3"/>
  <c r="AA150" i="3"/>
  <c r="L146" i="3"/>
  <c r="Y146" i="3"/>
  <c r="O143" i="3"/>
  <c r="Y143" i="3"/>
  <c r="V137" i="3"/>
  <c r="AA137" i="3"/>
  <c r="V131" i="3"/>
  <c r="M127" i="3"/>
  <c r="Y127" i="3"/>
  <c r="O125" i="3"/>
  <c r="O106" i="3"/>
  <c r="O105" i="3"/>
  <c r="Y105" i="3"/>
  <c r="O103" i="3"/>
  <c r="Y103" i="3"/>
  <c r="O101" i="3"/>
  <c r="N100" i="3"/>
  <c r="S97" i="3"/>
  <c r="S95" i="3"/>
  <c r="L93" i="3"/>
  <c r="Y93" i="3"/>
  <c r="V88" i="3"/>
  <c r="N87" i="3"/>
  <c r="O83" i="3"/>
  <c r="N82" i="3"/>
  <c r="T80" i="3"/>
  <c r="AA80" i="3"/>
  <c r="V78" i="3"/>
  <c r="V69" i="3"/>
  <c r="V68" i="3"/>
  <c r="AA68" i="3"/>
  <c r="S66" i="3"/>
  <c r="O153" i="1"/>
  <c r="Y153" i="1"/>
  <c r="L117" i="1"/>
  <c r="Y117" i="1"/>
  <c r="L62" i="1"/>
  <c r="Y62" i="1"/>
  <c r="V197" i="3"/>
  <c r="AA197" i="3"/>
  <c r="S194" i="3"/>
  <c r="AA194" i="3"/>
  <c r="O191" i="3"/>
  <c r="Y191" i="3"/>
  <c r="V172" i="3"/>
  <c r="AA172" i="3"/>
  <c r="N169" i="3"/>
  <c r="Y169" i="3"/>
  <c r="M157" i="3"/>
  <c r="Y157" i="3"/>
  <c r="L148" i="3"/>
  <c r="Y148" i="3"/>
  <c r="U144" i="3"/>
  <c r="AA144" i="3"/>
  <c r="S135" i="3"/>
  <c r="AA135" i="3"/>
  <c r="O134" i="3"/>
  <c r="Y134" i="3"/>
  <c r="U130" i="3"/>
  <c r="AA130" i="3"/>
  <c r="O129" i="3"/>
  <c r="Y129" i="3"/>
  <c r="U116" i="3"/>
  <c r="AA116" i="3"/>
  <c r="M85" i="3"/>
  <c r="Y85" i="3"/>
  <c r="S76" i="3"/>
  <c r="AA76" i="3"/>
  <c r="T62" i="3"/>
  <c r="AA62" i="3"/>
  <c r="U190" i="1"/>
  <c r="V220" i="1"/>
  <c r="S148" i="1"/>
  <c r="V207" i="1"/>
  <c r="T218" i="1"/>
  <c r="V197" i="1"/>
  <c r="S193" i="1"/>
  <c r="AA193" i="1"/>
  <c r="U154" i="1"/>
  <c r="AA154" i="1"/>
  <c r="S203" i="1"/>
  <c r="AA203" i="1"/>
  <c r="U195" i="1"/>
  <c r="AA195" i="1"/>
  <c r="T186" i="1"/>
  <c r="AA186" i="1"/>
  <c r="T149" i="1"/>
  <c r="AA149" i="1"/>
  <c r="S208" i="1"/>
  <c r="AA208" i="1"/>
  <c r="V206" i="1"/>
  <c r="AA206" i="1"/>
  <c r="AA170" i="1"/>
  <c r="S167" i="1"/>
  <c r="AA167" i="1"/>
  <c r="S147" i="1"/>
  <c r="AA147" i="1"/>
  <c r="T144" i="1"/>
  <c r="AA144" i="1"/>
  <c r="T135" i="1"/>
  <c r="AA135" i="1"/>
  <c r="U113" i="1"/>
  <c r="AA113" i="1"/>
  <c r="T109" i="1"/>
  <c r="AA109" i="1"/>
  <c r="AA101" i="1"/>
  <c r="V97" i="1"/>
  <c r="AA97" i="1"/>
  <c r="T89" i="1"/>
  <c r="AA89" i="1"/>
  <c r="V85" i="1"/>
  <c r="AA85" i="1"/>
  <c r="T81" i="1"/>
  <c r="AA81" i="1"/>
  <c r="T73" i="1"/>
  <c r="AA73" i="1"/>
  <c r="S69" i="1"/>
  <c r="AA69" i="1"/>
  <c r="V173" i="1"/>
  <c r="AA173" i="1"/>
  <c r="T116" i="1"/>
  <c r="AA116" i="1"/>
  <c r="T219" i="1"/>
  <c r="AA219" i="1"/>
  <c r="S211" i="1"/>
  <c r="AA211" i="1"/>
  <c r="U179" i="1"/>
  <c r="AA179" i="1"/>
  <c r="U176" i="1"/>
  <c r="AA176" i="1"/>
  <c r="V138" i="1"/>
  <c r="AA138" i="1"/>
  <c r="T119" i="1"/>
  <c r="AA119" i="1"/>
  <c r="U217" i="1"/>
  <c r="AA217" i="1"/>
  <c r="S160" i="1"/>
  <c r="AA160" i="1"/>
  <c r="S142" i="1"/>
  <c r="AA142" i="1"/>
  <c r="AA61" i="1"/>
  <c r="AA191" i="1"/>
  <c r="U134" i="1"/>
  <c r="AA134" i="1"/>
  <c r="AA108" i="1"/>
  <c r="AA92" i="1"/>
  <c r="AA76" i="1"/>
  <c r="AA68" i="1"/>
  <c r="S199" i="1"/>
  <c r="AA199" i="1"/>
  <c r="AA163" i="1"/>
  <c r="S202" i="1"/>
  <c r="AA202" i="1"/>
  <c r="T166" i="1"/>
  <c r="AA166" i="1"/>
  <c r="U125" i="1"/>
  <c r="AA125" i="1"/>
  <c r="S112" i="1"/>
  <c r="AA112" i="1"/>
  <c r="V104" i="1"/>
  <c r="AA104" i="1"/>
  <c r="U96" i="1"/>
  <c r="AA96" i="1"/>
  <c r="T84" i="1"/>
  <c r="AA84" i="1"/>
  <c r="T72" i="1"/>
  <c r="AA72" i="1"/>
  <c r="AA216" i="1"/>
  <c r="V213" i="1"/>
  <c r="AA213" i="1"/>
  <c r="AA194" i="1"/>
  <c r="T188" i="1"/>
  <c r="AA188" i="1"/>
  <c r="T172" i="1"/>
  <c r="AA172" i="1"/>
  <c r="S169" i="1"/>
  <c r="AA169" i="1"/>
  <c r="V159" i="1"/>
  <c r="AA159" i="1"/>
  <c r="T155" i="1"/>
  <c r="AA155" i="1"/>
  <c r="V151" i="1"/>
  <c r="AA151" i="1"/>
  <c r="V148" i="1"/>
  <c r="S141" i="1"/>
  <c r="U64" i="1"/>
  <c r="AA64" i="1"/>
  <c r="AA182" i="1"/>
  <c r="S152" i="1"/>
  <c r="AA152" i="1"/>
  <c r="U185" i="1"/>
  <c r="AA185" i="1"/>
  <c r="T207" i="1"/>
  <c r="AA207" i="1"/>
  <c r="S178" i="1"/>
  <c r="AA178" i="1"/>
  <c r="V130" i="1"/>
  <c r="AA130" i="1"/>
  <c r="T121" i="1"/>
  <c r="AA121" i="1"/>
  <c r="T189" i="1"/>
  <c r="AA189" i="1"/>
  <c r="U156" i="1"/>
  <c r="AA156" i="1"/>
  <c r="AA197" i="1"/>
  <c r="T210" i="1"/>
  <c r="AA210" i="1"/>
  <c r="U205" i="1"/>
  <c r="AA205" i="1"/>
  <c r="S175" i="1"/>
  <c r="AA175" i="1"/>
  <c r="U146" i="1"/>
  <c r="AA146" i="1"/>
  <c r="AA143" i="1"/>
  <c r="V137" i="1"/>
  <c r="AA137" i="1"/>
  <c r="T184" i="1"/>
  <c r="AA184" i="1"/>
  <c r="U165" i="1"/>
  <c r="AA165" i="1"/>
  <c r="T148" i="1"/>
  <c r="S133" i="1"/>
  <c r="AA133" i="1"/>
  <c r="U111" i="1"/>
  <c r="AA111" i="1"/>
  <c r="V107" i="1"/>
  <c r="AA107" i="1"/>
  <c r="V103" i="1"/>
  <c r="AA103" i="1"/>
  <c r="AA99" i="1"/>
  <c r="AA95" i="1"/>
  <c r="AA91" i="1"/>
  <c r="AA83" i="1"/>
  <c r="T79" i="1"/>
  <c r="AA79" i="1"/>
  <c r="V75" i="1"/>
  <c r="AA75" i="1"/>
  <c r="U71" i="1"/>
  <c r="AA71" i="1"/>
  <c r="V67" i="1"/>
  <c r="AA67" i="1"/>
  <c r="S168" i="1"/>
  <c r="AA168" i="1"/>
  <c r="AA118" i="1"/>
  <c r="S201" i="1"/>
  <c r="AA201" i="1"/>
  <c r="V218" i="1"/>
  <c r="AA218" i="1"/>
  <c r="AA209" i="1"/>
  <c r="AA204" i="1"/>
  <c r="S187" i="1"/>
  <c r="AA187" i="1"/>
  <c r="S181" i="1"/>
  <c r="AA181" i="1"/>
  <c r="S215" i="1"/>
  <c r="AA215" i="1"/>
  <c r="S171" i="1"/>
  <c r="AA171" i="1"/>
  <c r="S110" i="1"/>
  <c r="AA110" i="1"/>
  <c r="U90" i="1"/>
  <c r="AA90" i="1"/>
  <c r="U78" i="1"/>
  <c r="AA78" i="1"/>
  <c r="V70" i="1"/>
  <c r="AA70" i="1"/>
  <c r="T198" i="1"/>
  <c r="AA198" i="1"/>
  <c r="S162" i="1"/>
  <c r="AA162" i="1"/>
  <c r="V190" i="1"/>
  <c r="AA190" i="1"/>
  <c r="S145" i="1"/>
  <c r="AA145" i="1"/>
  <c r="S132" i="1"/>
  <c r="AA132" i="1"/>
  <c r="U114" i="1"/>
  <c r="AA114" i="1"/>
  <c r="S106" i="1"/>
  <c r="AA106" i="1"/>
  <c r="U98" i="1"/>
  <c r="AA98" i="1"/>
  <c r="S94" i="1"/>
  <c r="AA94" i="1"/>
  <c r="U86" i="1"/>
  <c r="AA86" i="1"/>
  <c r="T74" i="1"/>
  <c r="AA74" i="1"/>
  <c r="S214" i="1"/>
  <c r="AA214" i="1"/>
  <c r="V212" i="1"/>
  <c r="AA212" i="1"/>
  <c r="V200" i="1"/>
  <c r="AA200" i="1"/>
  <c r="U183" i="1"/>
  <c r="AA183" i="1"/>
  <c r="U177" i="1"/>
  <c r="AA177" i="1"/>
  <c r="U174" i="1"/>
  <c r="AA174" i="1"/>
  <c r="S164" i="1"/>
  <c r="AA164" i="1"/>
  <c r="T161" i="1"/>
  <c r="AA161" i="1"/>
  <c r="S157" i="1"/>
  <c r="AA157" i="1"/>
  <c r="S126" i="1"/>
  <c r="AA126" i="1"/>
  <c r="S123" i="1"/>
  <c r="AA123" i="1"/>
  <c r="S117" i="1"/>
  <c r="AA117" i="1"/>
  <c r="S66" i="1"/>
  <c r="AA66" i="1"/>
  <c r="U196" i="1"/>
  <c r="AA196" i="1"/>
  <c r="AA158" i="1"/>
  <c r="S63" i="1"/>
  <c r="AA63" i="1"/>
  <c r="S220" i="1"/>
  <c r="AA220" i="1"/>
  <c r="T192" i="1"/>
  <c r="AA192" i="1"/>
  <c r="S180" i="1"/>
  <c r="AA180" i="1"/>
  <c r="S139" i="1"/>
  <c r="AA139" i="1"/>
  <c r="T60" i="3"/>
  <c r="AA60" i="3"/>
  <c r="S52" i="3"/>
  <c r="AA52" i="3"/>
  <c r="U44" i="3"/>
  <c r="AA44" i="3"/>
  <c r="AB44" i="3" s="1"/>
  <c r="S40" i="3"/>
  <c r="W40" i="3" s="1"/>
  <c r="AA40" i="3"/>
  <c r="AB40" i="3" s="1"/>
  <c r="U32" i="3"/>
  <c r="AA32" i="3"/>
  <c r="AB32" i="3" s="1"/>
  <c r="AA17" i="3"/>
  <c r="AB17" i="3" s="1"/>
  <c r="V7" i="3"/>
  <c r="AA7" i="3"/>
  <c r="AB7" i="3" s="1"/>
  <c r="S48" i="3"/>
  <c r="AA48" i="3"/>
  <c r="S22" i="3"/>
  <c r="AA22" i="3"/>
  <c r="AB22" i="3" s="1"/>
  <c r="Y59" i="3"/>
  <c r="V55" i="3"/>
  <c r="AA55" i="3"/>
  <c r="S51" i="3"/>
  <c r="AA51" i="3"/>
  <c r="S47" i="3"/>
  <c r="AA47" i="3"/>
  <c r="V43" i="3"/>
  <c r="AA43" i="3"/>
  <c r="AB43" i="3" s="1"/>
  <c r="S39" i="3"/>
  <c r="AA39" i="3"/>
  <c r="AB39" i="3" s="1"/>
  <c r="S35" i="3"/>
  <c r="W35" i="3" s="1"/>
  <c r="AA35" i="3"/>
  <c r="AB35" i="3" s="1"/>
  <c r="V31" i="3"/>
  <c r="AA31" i="3"/>
  <c r="AB31" i="3" s="1"/>
  <c r="S27" i="3"/>
  <c r="W27" i="3" s="1"/>
  <c r="AA27" i="3"/>
  <c r="AB27" i="3" s="1"/>
  <c r="S21" i="3"/>
  <c r="AA21" i="3"/>
  <c r="AB21" i="3" s="1"/>
  <c r="S15" i="3"/>
  <c r="AA15" i="3"/>
  <c r="AB15" i="3" s="1"/>
  <c r="S10" i="3"/>
  <c r="AA10" i="3"/>
  <c r="AB10" i="3" s="1"/>
  <c r="S6" i="3"/>
  <c r="AA6" i="3"/>
  <c r="AB6" i="3" s="1"/>
  <c r="AA14" i="3"/>
  <c r="AB14" i="3" s="1"/>
  <c r="S18" i="3"/>
  <c r="AA18" i="3"/>
  <c r="AB18" i="3" s="1"/>
  <c r="U56" i="3"/>
  <c r="AA56" i="3"/>
  <c r="S11" i="3"/>
  <c r="AA11" i="3"/>
  <c r="AB11" i="3" s="1"/>
  <c r="Y60" i="3"/>
  <c r="S58" i="3"/>
  <c r="AA58" i="3"/>
  <c r="V54" i="3"/>
  <c r="AA54" i="3"/>
  <c r="S46" i="3"/>
  <c r="AA46" i="3"/>
  <c r="V42" i="3"/>
  <c r="AA42" i="3"/>
  <c r="AB42" i="3" s="1"/>
  <c r="T38" i="3"/>
  <c r="AA38" i="3"/>
  <c r="AB38" i="3" s="1"/>
  <c r="S34" i="3"/>
  <c r="W34" i="3" s="1"/>
  <c r="AA34" i="3"/>
  <c r="AB34" i="3" s="1"/>
  <c r="S30" i="3"/>
  <c r="AA30" i="3"/>
  <c r="AB30" i="3" s="1"/>
  <c r="AA26" i="3"/>
  <c r="AB26" i="3" s="1"/>
  <c r="U20" i="3"/>
  <c r="AA20" i="3"/>
  <c r="AB20" i="3" s="1"/>
  <c r="U13" i="3"/>
  <c r="AA13" i="3"/>
  <c r="AB13" i="3" s="1"/>
  <c r="U9" i="3"/>
  <c r="AA9" i="3"/>
  <c r="AB9" i="3" s="1"/>
  <c r="AA5" i="3"/>
  <c r="AB5" i="3" s="1"/>
  <c r="S28" i="3"/>
  <c r="AA28" i="3"/>
  <c r="AB28" i="3" s="1"/>
  <c r="S59" i="3"/>
  <c r="AA59" i="3"/>
  <c r="S57" i="3"/>
  <c r="AA57" i="3"/>
  <c r="U49" i="3"/>
  <c r="AA49" i="3"/>
  <c r="T45" i="3"/>
  <c r="AA45" i="3"/>
  <c r="AA41" i="3"/>
  <c r="AB41" i="3" s="1"/>
  <c r="U37" i="3"/>
  <c r="AA37" i="3"/>
  <c r="AB37" i="3" s="1"/>
  <c r="AA33" i="3"/>
  <c r="AB33" i="3" s="1"/>
  <c r="AA29" i="3"/>
  <c r="AB29" i="3" s="1"/>
  <c r="U25" i="3"/>
  <c r="AA25" i="3"/>
  <c r="AB25" i="3" s="1"/>
  <c r="V19" i="3"/>
  <c r="AA19" i="3"/>
  <c r="AB19" i="3" s="1"/>
  <c r="U8" i="3"/>
  <c r="AA8" i="3"/>
  <c r="AB8" i="3" s="1"/>
  <c r="S23" i="3"/>
  <c r="W23" i="3" s="1"/>
  <c r="AA23" i="3"/>
  <c r="AB23" i="3" s="1"/>
  <c r="M24" i="1"/>
  <c r="Y24" i="1"/>
  <c r="Z24" i="1" s="1"/>
  <c r="M48" i="1"/>
  <c r="Y48" i="1"/>
  <c r="L44" i="1"/>
  <c r="P44" i="1" s="1"/>
  <c r="Y44" i="1"/>
  <c r="Z44" i="1" s="1"/>
  <c r="N36" i="1"/>
  <c r="Y36" i="1"/>
  <c r="Z36" i="1" s="1"/>
  <c r="AA25" i="1"/>
  <c r="AB25" i="1" s="1"/>
  <c r="AA17" i="1"/>
  <c r="AB17" i="1" s="1"/>
  <c r="M12" i="1"/>
  <c r="Y12" i="1"/>
  <c r="Z12" i="1" s="1"/>
  <c r="S5" i="1"/>
  <c r="AA5" i="1"/>
  <c r="AB5" i="1" s="1"/>
  <c r="L57" i="1"/>
  <c r="Y57" i="1"/>
  <c r="AA54" i="1"/>
  <c r="L53" i="1"/>
  <c r="Y53" i="1"/>
  <c r="O49" i="1"/>
  <c r="Y49" i="1"/>
  <c r="V46" i="1"/>
  <c r="AA46" i="1"/>
  <c r="L45" i="1"/>
  <c r="Y45" i="1"/>
  <c r="Z45" i="1" s="1"/>
  <c r="M41" i="1"/>
  <c r="Y41" i="1"/>
  <c r="Z41" i="1" s="1"/>
  <c r="V38" i="1"/>
  <c r="AA38" i="1"/>
  <c r="AB38" i="1" s="1"/>
  <c r="L37" i="1"/>
  <c r="P37" i="1" s="1"/>
  <c r="Y37" i="1"/>
  <c r="Z37" i="1" s="1"/>
  <c r="S34" i="1"/>
  <c r="AA34" i="1"/>
  <c r="AB34" i="1" s="1"/>
  <c r="L33" i="1"/>
  <c r="P33" i="1" s="1"/>
  <c r="Y33" i="1"/>
  <c r="Z33" i="1" s="1"/>
  <c r="AA30" i="1"/>
  <c r="AB30" i="1" s="1"/>
  <c r="M29" i="1"/>
  <c r="Y29" i="1"/>
  <c r="Z29" i="1" s="1"/>
  <c r="V26" i="1"/>
  <c r="AA26" i="1"/>
  <c r="AB26" i="1" s="1"/>
  <c r="L25" i="1"/>
  <c r="P25" i="1" s="1"/>
  <c r="Y25" i="1"/>
  <c r="Z25" i="1" s="1"/>
  <c r="S22" i="1"/>
  <c r="AA22" i="1"/>
  <c r="AB22" i="1" s="1"/>
  <c r="L21" i="1"/>
  <c r="P21" i="1" s="1"/>
  <c r="Y21" i="1"/>
  <c r="Z21" i="1" s="1"/>
  <c r="AA18" i="1"/>
  <c r="AB18" i="1" s="1"/>
  <c r="N17" i="1"/>
  <c r="Y17" i="1"/>
  <c r="Z17" i="1" s="1"/>
  <c r="V14" i="1"/>
  <c r="AA14" i="1"/>
  <c r="AB14" i="1" s="1"/>
  <c r="S10" i="1"/>
  <c r="AA10" i="1"/>
  <c r="AB10" i="1" s="1"/>
  <c r="L9" i="1"/>
  <c r="P9" i="1" s="1"/>
  <c r="Y9" i="1"/>
  <c r="Z9" i="1" s="1"/>
  <c r="S6" i="1"/>
  <c r="AA6" i="1"/>
  <c r="AB6" i="1" s="1"/>
  <c r="L5" i="1"/>
  <c r="P5" i="1" s="1"/>
  <c r="Y5" i="1"/>
  <c r="Z5" i="1" s="1"/>
  <c r="Y56" i="1"/>
  <c r="S49" i="1"/>
  <c r="AA49" i="1"/>
  <c r="L40" i="1"/>
  <c r="P40" i="1" s="1"/>
  <c r="Y40" i="1"/>
  <c r="Z40" i="1" s="1"/>
  <c r="AA33" i="1"/>
  <c r="AB33" i="1" s="1"/>
  <c r="L28" i="1"/>
  <c r="P28" i="1" s="1"/>
  <c r="Y28" i="1"/>
  <c r="Z28" i="1" s="1"/>
  <c r="AA13" i="1"/>
  <c r="AB13" i="1" s="1"/>
  <c r="Y8" i="1"/>
  <c r="Z8" i="1" s="1"/>
  <c r="AA59" i="1"/>
  <c r="M58" i="1"/>
  <c r="Y58" i="1"/>
  <c r="V55" i="1"/>
  <c r="AA55" i="1"/>
  <c r="L54" i="1"/>
  <c r="Y54" i="1"/>
  <c r="L50" i="1"/>
  <c r="Y50" i="1"/>
  <c r="AA47" i="1"/>
  <c r="Y46" i="1"/>
  <c r="S39" i="1"/>
  <c r="AA39" i="1"/>
  <c r="AB39" i="1" s="1"/>
  <c r="L38" i="1"/>
  <c r="P38" i="1" s="1"/>
  <c r="Y38" i="1"/>
  <c r="Z38" i="1" s="1"/>
  <c r="N34" i="1"/>
  <c r="Y34" i="1"/>
  <c r="Z34" i="1" s="1"/>
  <c r="S27" i="1"/>
  <c r="W27" i="1" s="1"/>
  <c r="AA27" i="1"/>
  <c r="AB27" i="1" s="1"/>
  <c r="L26" i="1"/>
  <c r="P26" i="1" s="1"/>
  <c r="Y26" i="1"/>
  <c r="Z26" i="1" s="1"/>
  <c r="AA23" i="1"/>
  <c r="AB23" i="1" s="1"/>
  <c r="M22" i="1"/>
  <c r="Y22" i="1"/>
  <c r="Z22" i="1" s="1"/>
  <c r="L18" i="1"/>
  <c r="P18" i="1" s="1"/>
  <c r="Y18" i="1"/>
  <c r="Z18" i="1" s="1"/>
  <c r="S15" i="1"/>
  <c r="W15" i="1" s="1"/>
  <c r="AA15" i="1"/>
  <c r="AB15" i="1" s="1"/>
  <c r="L14" i="1"/>
  <c r="P14" i="1" s="1"/>
  <c r="Y14" i="1"/>
  <c r="Z14" i="1" s="1"/>
  <c r="AA11" i="1"/>
  <c r="AB11" i="1" s="1"/>
  <c r="O10" i="1"/>
  <c r="Y10" i="1"/>
  <c r="Z10" i="1" s="1"/>
  <c r="S7" i="1"/>
  <c r="AA7" i="1"/>
  <c r="AB7" i="1" s="1"/>
  <c r="Y6" i="1"/>
  <c r="Z6" i="1" s="1"/>
  <c r="U57" i="1"/>
  <c r="AA57" i="1"/>
  <c r="Y52" i="1"/>
  <c r="AA45" i="1"/>
  <c r="AB45" i="1" s="1"/>
  <c r="AA41" i="1"/>
  <c r="AB41" i="1" s="1"/>
  <c r="U37" i="1"/>
  <c r="AA37" i="1"/>
  <c r="AB37" i="1" s="1"/>
  <c r="O32" i="1"/>
  <c r="Y32" i="1"/>
  <c r="Z32" i="1" s="1"/>
  <c r="AA21" i="1"/>
  <c r="AB21" i="1" s="1"/>
  <c r="L16" i="1"/>
  <c r="P16" i="1" s="1"/>
  <c r="Y16" i="1"/>
  <c r="Z16" i="1" s="1"/>
  <c r="S60" i="1"/>
  <c r="AA60" i="1"/>
  <c r="L59" i="1"/>
  <c r="Y59" i="1"/>
  <c r="S56" i="1"/>
  <c r="AA56" i="1"/>
  <c r="Y55" i="1"/>
  <c r="AA52" i="1"/>
  <c r="N51" i="1"/>
  <c r="Y51" i="1"/>
  <c r="T48" i="1"/>
  <c r="AA48" i="1"/>
  <c r="Y47" i="1"/>
  <c r="S44" i="1"/>
  <c r="AA44" i="1"/>
  <c r="AB44" i="1" s="1"/>
  <c r="L43" i="1"/>
  <c r="P43" i="1" s="1"/>
  <c r="Y43" i="1"/>
  <c r="Z43" i="1" s="1"/>
  <c r="AA40" i="1"/>
  <c r="AB40" i="1" s="1"/>
  <c r="L39" i="1"/>
  <c r="Y39" i="1"/>
  <c r="Z39" i="1" s="1"/>
  <c r="S36" i="1"/>
  <c r="AA36" i="1"/>
  <c r="AB36" i="1" s="1"/>
  <c r="N31" i="1"/>
  <c r="Y31" i="1"/>
  <c r="Z31" i="1" s="1"/>
  <c r="AA28" i="1"/>
  <c r="AB28" i="1" s="1"/>
  <c r="M27" i="1"/>
  <c r="Y27" i="1"/>
  <c r="Z27" i="1" s="1"/>
  <c r="Y23" i="1"/>
  <c r="Z23" i="1" s="1"/>
  <c r="S20" i="1"/>
  <c r="AA20" i="1"/>
  <c r="AB20" i="1" s="1"/>
  <c r="M19" i="1"/>
  <c r="Y19" i="1"/>
  <c r="Z19" i="1" s="1"/>
  <c r="L11" i="1"/>
  <c r="P11" i="1" s="1"/>
  <c r="Y11" i="1"/>
  <c r="Z11" i="1" s="1"/>
  <c r="M7" i="1"/>
  <c r="Y7" i="1"/>
  <c r="Z7" i="1" s="1"/>
  <c r="AD60" i="3"/>
  <c r="AD59" i="3"/>
  <c r="T61" i="1"/>
  <c r="AD30" i="1"/>
  <c r="AD22" i="1"/>
  <c r="AD14" i="1"/>
  <c r="AD10" i="1"/>
  <c r="AD65" i="1"/>
  <c r="AD37" i="1"/>
  <c r="AD33" i="1"/>
  <c r="AD29" i="1"/>
  <c r="AD38" i="1"/>
  <c r="AD34" i="1"/>
  <c r="AD26" i="1"/>
  <c r="AD18" i="1"/>
  <c r="AD6" i="1"/>
  <c r="AD68" i="1"/>
  <c r="AD64" i="1"/>
  <c r="AD60" i="1"/>
  <c r="AD56" i="1"/>
  <c r="AD52" i="1"/>
  <c r="AD48" i="1"/>
  <c r="AD44" i="1"/>
  <c r="AD40" i="1"/>
  <c r="AD36" i="1"/>
  <c r="AD32" i="1"/>
  <c r="AD28" i="1"/>
  <c r="AD24" i="1"/>
  <c r="AD20" i="1"/>
  <c r="AD16" i="1"/>
  <c r="AD12" i="1"/>
  <c r="AD8" i="1"/>
  <c r="AD67" i="1"/>
  <c r="AD63" i="1"/>
  <c r="AD59" i="1"/>
  <c r="AD55" i="1"/>
  <c r="AD51" i="1"/>
  <c r="AD47" i="1"/>
  <c r="AD43" i="1"/>
  <c r="AD39" i="1"/>
  <c r="AD35" i="1"/>
  <c r="AD31" i="1"/>
  <c r="AD27" i="1"/>
  <c r="AD23" i="1"/>
  <c r="AD19" i="1"/>
  <c r="AD15" i="1"/>
  <c r="AD11" i="1"/>
  <c r="AD7" i="1"/>
  <c r="M44" i="1"/>
  <c r="V186" i="1"/>
  <c r="N180" i="1"/>
  <c r="M220" i="1"/>
  <c r="S219" i="1"/>
  <c r="M219" i="1"/>
  <c r="M211" i="1"/>
  <c r="S210" i="1"/>
  <c r="V208" i="1"/>
  <c r="M208" i="1"/>
  <c r="U201" i="1"/>
  <c r="T196" i="1"/>
  <c r="L196" i="1"/>
  <c r="N192" i="1"/>
  <c r="V191" i="1"/>
  <c r="N190" i="1"/>
  <c r="U188" i="1"/>
  <c r="S186" i="1"/>
  <c r="S185" i="1"/>
  <c r="L185" i="1"/>
  <c r="U180" i="1"/>
  <c r="L180" i="1"/>
  <c r="N179" i="1"/>
  <c r="O176" i="1"/>
  <c r="M175" i="1"/>
  <c r="T174" i="1"/>
  <c r="M174" i="1"/>
  <c r="U172" i="1"/>
  <c r="S170" i="1"/>
  <c r="U169" i="1"/>
  <c r="L164" i="1"/>
  <c r="U163" i="1"/>
  <c r="U157" i="1"/>
  <c r="S156" i="1"/>
  <c r="O154" i="1"/>
  <c r="V152" i="1"/>
  <c r="M152" i="1"/>
  <c r="U151" i="1"/>
  <c r="U147" i="1"/>
  <c r="T143" i="1"/>
  <c r="N141" i="1"/>
  <c r="O138" i="1"/>
  <c r="S137" i="1"/>
  <c r="M137" i="1"/>
  <c r="M134" i="1"/>
  <c r="N129" i="1"/>
  <c r="T125" i="1"/>
  <c r="M125" i="1"/>
  <c r="M123" i="1"/>
  <c r="S121" i="1"/>
  <c r="S119" i="1"/>
  <c r="M119" i="1"/>
  <c r="M118" i="1"/>
  <c r="N176" i="1"/>
  <c r="S174" i="1"/>
  <c r="L174" i="1"/>
  <c r="M173" i="1"/>
  <c r="N171" i="1"/>
  <c r="T169" i="1"/>
  <c r="N162" i="1"/>
  <c r="T157" i="1"/>
  <c r="U152" i="1"/>
  <c r="N150" i="1"/>
  <c r="T147" i="1"/>
  <c r="N144" i="1"/>
  <c r="S143" i="1"/>
  <c r="L137" i="1"/>
  <c r="N136" i="1"/>
  <c r="V134" i="1"/>
  <c r="L134" i="1"/>
  <c r="S125" i="1"/>
  <c r="L119" i="1"/>
  <c r="O116" i="1"/>
  <c r="V219" i="1"/>
  <c r="O219" i="1"/>
  <c r="U186" i="1"/>
  <c r="V185" i="1"/>
  <c r="O185" i="1"/>
  <c r="U219" i="1"/>
  <c r="N219" i="1"/>
  <c r="S218" i="1"/>
  <c r="L218" i="1"/>
  <c r="T214" i="1"/>
  <c r="S213" i="1"/>
  <c r="L213" i="1"/>
  <c r="N208" i="1"/>
  <c r="S207" i="1"/>
  <c r="S206" i="1"/>
  <c r="T202" i="1"/>
  <c r="L201" i="1"/>
  <c r="T197" i="1"/>
  <c r="V196" i="1"/>
  <c r="N196" i="1"/>
  <c r="N195" i="1"/>
  <c r="O192" i="1"/>
  <c r="T185" i="1"/>
  <c r="M185" i="1"/>
  <c r="U184" i="1"/>
  <c r="S182" i="1"/>
  <c r="T181" i="1"/>
  <c r="V180" i="1"/>
  <c r="M180" i="1"/>
  <c r="T178" i="1"/>
  <c r="L178" i="1"/>
  <c r="N175" i="1"/>
  <c r="O174" i="1"/>
  <c r="T170" i="1"/>
  <c r="N168" i="1"/>
  <c r="T167" i="1"/>
  <c r="V163" i="1"/>
  <c r="T162" i="1"/>
  <c r="V160" i="1"/>
  <c r="V157" i="1"/>
  <c r="L157" i="1"/>
  <c r="O152" i="1"/>
  <c r="V147" i="1"/>
  <c r="U144" i="1"/>
  <c r="U143" i="1"/>
  <c r="N142" i="1"/>
  <c r="U137" i="1"/>
  <c r="N137" i="1"/>
  <c r="O134" i="1"/>
  <c r="V132" i="1"/>
  <c r="L131" i="1"/>
  <c r="M128" i="1"/>
  <c r="T126" i="1"/>
  <c r="V121" i="1"/>
  <c r="N121" i="1"/>
  <c r="U119" i="1"/>
  <c r="N118" i="1"/>
  <c r="AD5" i="1"/>
  <c r="V46" i="3"/>
  <c r="L66" i="3"/>
  <c r="T44" i="3"/>
  <c r="V40" i="3"/>
  <c r="V33" i="3"/>
  <c r="U64" i="3"/>
  <c r="T56" i="3"/>
  <c r="S62" i="3"/>
  <c r="U65" i="3"/>
  <c r="U33" i="3"/>
  <c r="S33" i="3"/>
  <c r="T55" i="3"/>
  <c r="S55" i="3"/>
  <c r="S45" i="3"/>
  <c r="S60" i="3"/>
  <c r="V34" i="3"/>
  <c r="U40" i="3"/>
  <c r="L61" i="3"/>
  <c r="V45" i="3"/>
  <c r="T40" i="3"/>
  <c r="V63" i="3"/>
  <c r="U63" i="3"/>
  <c r="V60" i="3"/>
  <c r="O60" i="3"/>
  <c r="V39" i="3"/>
  <c r="T32" i="3"/>
  <c r="U39" i="3"/>
  <c r="T39" i="3"/>
  <c r="T63" i="3"/>
  <c r="N62" i="3"/>
  <c r="V57" i="3"/>
  <c r="V51" i="3"/>
  <c r="T33" i="3"/>
  <c r="V30" i="3"/>
  <c r="S63" i="3"/>
  <c r="U57" i="3"/>
  <c r="U51" i="3"/>
  <c r="U43" i="3"/>
  <c r="V58" i="3"/>
  <c r="T57" i="3"/>
  <c r="T51" i="3"/>
  <c r="T43" i="3"/>
  <c r="V64" i="3"/>
  <c r="O63" i="3"/>
  <c r="T58" i="3"/>
  <c r="S43" i="3"/>
  <c r="N63" i="3"/>
  <c r="V52" i="3"/>
  <c r="U31" i="3"/>
  <c r="T64" i="3"/>
  <c r="M63" i="3"/>
  <c r="T61" i="3"/>
  <c r="L60" i="3"/>
  <c r="U52" i="3"/>
  <c r="T49" i="3"/>
  <c r="T31" i="3"/>
  <c r="S61" i="3"/>
  <c r="T52" i="3"/>
  <c r="S49" i="3"/>
  <c r="U47" i="3"/>
  <c r="S31" i="3"/>
  <c r="N61" i="3"/>
  <c r="U45" i="3"/>
  <c r="T37" i="3"/>
  <c r="M61" i="3"/>
  <c r="U59" i="3"/>
  <c r="U55" i="3"/>
  <c r="S37" i="3"/>
  <c r="U35" i="3"/>
  <c r="T19" i="3"/>
  <c r="U23" i="3"/>
  <c r="T25" i="3"/>
  <c r="U28" i="3"/>
  <c r="T28" i="3"/>
  <c r="V27" i="3"/>
  <c r="T26" i="3"/>
  <c r="U27" i="3"/>
  <c r="T27" i="3"/>
  <c r="V28" i="3"/>
  <c r="S25" i="3"/>
  <c r="W25" i="3" s="1"/>
  <c r="S16" i="3"/>
  <c r="T16" i="3"/>
  <c r="U16" i="3"/>
  <c r="V16" i="3"/>
  <c r="S19" i="3"/>
  <c r="V21" i="3"/>
  <c r="V15" i="3"/>
  <c r="U21" i="3"/>
  <c r="T20" i="3"/>
  <c r="U15" i="3"/>
  <c r="T21" i="3"/>
  <c r="T15" i="3"/>
  <c r="V22" i="3"/>
  <c r="V18" i="3"/>
  <c r="U19" i="3"/>
  <c r="T14" i="3"/>
  <c r="T9" i="3"/>
  <c r="V10" i="3"/>
  <c r="S9" i="3"/>
  <c r="W9" i="3" s="1"/>
  <c r="V9" i="3"/>
  <c r="T13" i="3"/>
  <c r="T7" i="3"/>
  <c r="S13" i="3"/>
  <c r="S7" i="3"/>
  <c r="U11" i="3"/>
  <c r="T8" i="3"/>
  <c r="V6" i="3"/>
  <c r="U7" i="3"/>
  <c r="T90" i="1"/>
  <c r="L29" i="1"/>
  <c r="V73" i="1"/>
  <c r="S48" i="1"/>
  <c r="U103" i="1"/>
  <c r="L91" i="1"/>
  <c r="S61" i="1"/>
  <c r="U109" i="1"/>
  <c r="M49" i="1"/>
  <c r="U73" i="1"/>
  <c r="V47" i="1"/>
  <c r="O33" i="1"/>
  <c r="T113" i="1"/>
  <c r="S73" i="1"/>
  <c r="M113" i="1"/>
  <c r="S89" i="1"/>
  <c r="N57" i="1"/>
  <c r="U106" i="1"/>
  <c r="M103" i="1"/>
  <c r="M92" i="1"/>
  <c r="L66" i="1"/>
  <c r="O74" i="1"/>
  <c r="S109" i="1"/>
  <c r="M74" i="1"/>
  <c r="N68" i="1"/>
  <c r="M62" i="1"/>
  <c r="U59" i="1"/>
  <c r="T56" i="1"/>
  <c r="O112" i="1"/>
  <c r="L74" i="1"/>
  <c r="T38" i="1"/>
  <c r="U67" i="1"/>
  <c r="V61" i="1"/>
  <c r="T112" i="1"/>
  <c r="L89" i="1"/>
  <c r="S79" i="1"/>
  <c r="T66" i="1"/>
  <c r="U63" i="1"/>
  <c r="V40" i="1"/>
  <c r="S38" i="1"/>
  <c r="W38" i="1" s="1"/>
  <c r="S21" i="1"/>
  <c r="T68" i="1"/>
  <c r="S40" i="1"/>
  <c r="O79" i="1"/>
  <c r="U55" i="1"/>
  <c r="U99" i="1"/>
  <c r="N79" i="1"/>
  <c r="T55" i="1"/>
  <c r="L34" i="1"/>
  <c r="S99" i="1"/>
  <c r="O81" i="1"/>
  <c r="L79" i="1"/>
  <c r="L76" i="1"/>
  <c r="T60" i="1"/>
  <c r="S55" i="1"/>
  <c r="S37" i="1"/>
  <c r="M31" i="1"/>
  <c r="S113" i="1"/>
  <c r="M93" i="1"/>
  <c r="M55" i="1"/>
  <c r="U39" i="1"/>
  <c r="S33" i="1"/>
  <c r="V95" i="1"/>
  <c r="T83" i="1"/>
  <c r="O48" i="1"/>
  <c r="S41" i="1"/>
  <c r="U95" i="1"/>
  <c r="V56" i="1"/>
  <c r="L101" i="1"/>
  <c r="S95" i="1"/>
  <c r="V89" i="1"/>
  <c r="M78" i="1"/>
  <c r="U61" i="1"/>
  <c r="U56" i="1"/>
  <c r="V54" i="1"/>
  <c r="O41" i="1"/>
  <c r="L22" i="1"/>
  <c r="P22" i="1" s="1"/>
  <c r="V112" i="1"/>
  <c r="L98" i="1"/>
  <c r="N91" i="1"/>
  <c r="U89" i="1"/>
  <c r="L87" i="1"/>
  <c r="M81" i="1"/>
  <c r="M77" i="1"/>
  <c r="O62" i="1"/>
  <c r="N50" i="1"/>
  <c r="U21" i="1"/>
  <c r="O105" i="1"/>
  <c r="V92" i="1"/>
  <c r="V113" i="1"/>
  <c r="U107" i="1"/>
  <c r="N105" i="1"/>
  <c r="U92" i="1"/>
  <c r="O89" i="1"/>
  <c r="V74" i="1"/>
  <c r="O38" i="1"/>
  <c r="V109" i="1"/>
  <c r="S107" i="1"/>
  <c r="M105" i="1"/>
  <c r="S92" i="1"/>
  <c r="M89" i="1"/>
  <c r="T76" i="1"/>
  <c r="S74" i="1"/>
  <c r="U49" i="1"/>
  <c r="V39" i="1"/>
  <c r="M38" i="1"/>
  <c r="U30" i="1"/>
  <c r="O73" i="1"/>
  <c r="N73" i="1"/>
  <c r="V96" i="1"/>
  <c r="L73" i="1"/>
  <c r="M70" i="1"/>
  <c r="M43" i="1"/>
  <c r="M39" i="1"/>
  <c r="N104" i="1"/>
  <c r="V79" i="1"/>
  <c r="N65" i="1"/>
  <c r="V37" i="1"/>
  <c r="O29" i="1"/>
  <c r="L104" i="1"/>
  <c r="T98" i="1"/>
  <c r="U91" i="1"/>
  <c r="U79" i="1"/>
  <c r="V69" i="1"/>
  <c r="L65" i="1"/>
  <c r="M61" i="1"/>
  <c r="M56" i="1"/>
  <c r="O40" i="1"/>
  <c r="T37" i="1"/>
  <c r="N29" i="1"/>
  <c r="V20" i="1"/>
  <c r="T20" i="1"/>
  <c r="V27" i="1"/>
  <c r="U27" i="1"/>
  <c r="V15" i="1"/>
  <c r="O27" i="1"/>
  <c r="L27" i="1"/>
  <c r="P27" i="1" s="1"/>
  <c r="S23" i="1"/>
  <c r="O22" i="1"/>
  <c r="L17" i="1"/>
  <c r="P17" i="1" s="1"/>
  <c r="O14" i="1"/>
  <c r="N14" i="1"/>
  <c r="M17" i="1"/>
  <c r="L12" i="1"/>
  <c r="P12" i="1" s="1"/>
  <c r="O9" i="1"/>
  <c r="O26" i="1"/>
  <c r="N26" i="1"/>
  <c r="N19" i="1"/>
  <c r="O21" i="1"/>
  <c r="L19" i="1"/>
  <c r="P19" i="1" s="1"/>
  <c r="S25" i="1"/>
  <c r="W25" i="1" s="1"/>
  <c r="V13" i="1"/>
  <c r="N7" i="1"/>
  <c r="L7" i="1"/>
  <c r="P7" i="1" s="1"/>
  <c r="U28" i="1"/>
  <c r="S200" i="3"/>
  <c r="T195" i="3"/>
  <c r="L194" i="3"/>
  <c r="M189" i="3"/>
  <c r="S188" i="3"/>
  <c r="T183" i="3"/>
  <c r="L182" i="3"/>
  <c r="M177" i="3"/>
  <c r="S176" i="3"/>
  <c r="L172" i="3"/>
  <c r="U170" i="3"/>
  <c r="L169" i="3"/>
  <c r="V167" i="3"/>
  <c r="L166" i="3"/>
  <c r="U164" i="3"/>
  <c r="L159" i="3"/>
  <c r="L132" i="3"/>
  <c r="M132" i="3"/>
  <c r="N132" i="3"/>
  <c r="O132" i="3"/>
  <c r="L68" i="3"/>
  <c r="M68" i="3"/>
  <c r="N68" i="3"/>
  <c r="O68" i="3"/>
  <c r="L150" i="3"/>
  <c r="O150" i="3"/>
  <c r="O181" i="3"/>
  <c r="V175" i="3"/>
  <c r="V163" i="3"/>
  <c r="S156" i="3"/>
  <c r="V156" i="3"/>
  <c r="S144" i="3"/>
  <c r="V144" i="3"/>
  <c r="M142" i="3"/>
  <c r="N142" i="3"/>
  <c r="V99" i="3"/>
  <c r="S99" i="3"/>
  <c r="T99" i="3"/>
  <c r="U99" i="3"/>
  <c r="O200" i="3"/>
  <c r="U199" i="3"/>
  <c r="M198" i="3"/>
  <c r="V194" i="3"/>
  <c r="N193" i="3"/>
  <c r="T192" i="3"/>
  <c r="O188" i="3"/>
  <c r="U187" i="3"/>
  <c r="M186" i="3"/>
  <c r="V182" i="3"/>
  <c r="N181" i="3"/>
  <c r="T180" i="3"/>
  <c r="O176" i="3"/>
  <c r="U175" i="3"/>
  <c r="M174" i="3"/>
  <c r="M171" i="3"/>
  <c r="M168" i="3"/>
  <c r="S167" i="3"/>
  <c r="U163" i="3"/>
  <c r="T160" i="3"/>
  <c r="O157" i="3"/>
  <c r="S147" i="3"/>
  <c r="T147" i="3"/>
  <c r="V147" i="3"/>
  <c r="L86" i="3"/>
  <c r="N86" i="3"/>
  <c r="O86" i="3"/>
  <c r="M86" i="3"/>
  <c r="M78" i="3"/>
  <c r="O78" i="3"/>
  <c r="L78" i="3"/>
  <c r="N78" i="3"/>
  <c r="N200" i="3"/>
  <c r="T199" i="3"/>
  <c r="O195" i="3"/>
  <c r="U194" i="3"/>
  <c r="M193" i="3"/>
  <c r="S192" i="3"/>
  <c r="V189" i="3"/>
  <c r="N188" i="3"/>
  <c r="T187" i="3"/>
  <c r="U182" i="3"/>
  <c r="M181" i="3"/>
  <c r="S180" i="3"/>
  <c r="N176" i="3"/>
  <c r="T175" i="3"/>
  <c r="V166" i="3"/>
  <c r="O164" i="3"/>
  <c r="T163" i="3"/>
  <c r="O161" i="3"/>
  <c r="S160" i="3"/>
  <c r="N157" i="3"/>
  <c r="S155" i="3"/>
  <c r="V148" i="3"/>
  <c r="S138" i="3"/>
  <c r="V138" i="3"/>
  <c r="M200" i="3"/>
  <c r="S199" i="3"/>
  <c r="T194" i="3"/>
  <c r="M188" i="3"/>
  <c r="S187" i="3"/>
  <c r="T182" i="3"/>
  <c r="M176" i="3"/>
  <c r="S175" i="3"/>
  <c r="T166" i="3"/>
  <c r="L157" i="3"/>
  <c r="V154" i="3"/>
  <c r="U153" i="3"/>
  <c r="L144" i="3"/>
  <c r="O144" i="3"/>
  <c r="U98" i="3"/>
  <c r="V98" i="3"/>
  <c r="S98" i="3"/>
  <c r="T98" i="3"/>
  <c r="T91" i="3"/>
  <c r="U91" i="3"/>
  <c r="S91" i="3"/>
  <c r="V91" i="3"/>
  <c r="S166" i="3"/>
  <c r="T148" i="3"/>
  <c r="U148" i="3"/>
  <c r="O147" i="3"/>
  <c r="L147" i="3"/>
  <c r="M147" i="3"/>
  <c r="L138" i="3"/>
  <c r="M138" i="3"/>
  <c r="O138" i="3"/>
  <c r="N128" i="3"/>
  <c r="L128" i="3"/>
  <c r="M128" i="3"/>
  <c r="O128" i="3"/>
  <c r="S108" i="3"/>
  <c r="T108" i="3"/>
  <c r="U108" i="3"/>
  <c r="V108" i="3"/>
  <c r="T87" i="3"/>
  <c r="V87" i="3"/>
  <c r="S87" i="3"/>
  <c r="U87" i="3"/>
  <c r="S132" i="3"/>
  <c r="T132" i="3"/>
  <c r="V132" i="3"/>
  <c r="V198" i="3"/>
  <c r="O192" i="3"/>
  <c r="V186" i="3"/>
  <c r="O180" i="3"/>
  <c r="V174" i="3"/>
  <c r="V168" i="3"/>
  <c r="V165" i="3"/>
  <c r="V162" i="3"/>
  <c r="T154" i="3"/>
  <c r="U154" i="3"/>
  <c r="V153" i="3"/>
  <c r="T153" i="3"/>
  <c r="V141" i="3"/>
  <c r="S141" i="3"/>
  <c r="T141" i="3"/>
  <c r="T142" i="3"/>
  <c r="U142" i="3"/>
  <c r="U198" i="3"/>
  <c r="N192" i="3"/>
  <c r="U186" i="3"/>
  <c r="N180" i="3"/>
  <c r="U174" i="3"/>
  <c r="V171" i="3"/>
  <c r="U168" i="3"/>
  <c r="U165" i="3"/>
  <c r="U162" i="3"/>
  <c r="O154" i="3"/>
  <c r="L126" i="3"/>
  <c r="M126" i="3"/>
  <c r="N126" i="3"/>
  <c r="O126" i="3"/>
  <c r="L153" i="3"/>
  <c r="M153" i="3"/>
  <c r="V200" i="3"/>
  <c r="T198" i="3"/>
  <c r="O194" i="3"/>
  <c r="M192" i="3"/>
  <c r="V188" i="3"/>
  <c r="T186" i="3"/>
  <c r="O182" i="3"/>
  <c r="U181" i="3"/>
  <c r="M180" i="3"/>
  <c r="V176" i="3"/>
  <c r="N175" i="3"/>
  <c r="T174" i="3"/>
  <c r="U171" i="3"/>
  <c r="O169" i="3"/>
  <c r="T168" i="3"/>
  <c r="O166" i="3"/>
  <c r="T165" i="3"/>
  <c r="T162" i="3"/>
  <c r="L160" i="3"/>
  <c r="N154" i="3"/>
  <c r="O153" i="3"/>
  <c r="N150" i="3"/>
  <c r="M148" i="3"/>
  <c r="N148" i="3"/>
  <c r="V142" i="3"/>
  <c r="O172" i="3"/>
  <c r="S171" i="3"/>
  <c r="S165" i="3"/>
  <c r="N159" i="3"/>
  <c r="N153" i="3"/>
  <c r="M150" i="3"/>
  <c r="S142" i="3"/>
  <c r="L141" i="3"/>
  <c r="M141" i="3"/>
  <c r="O141" i="3"/>
  <c r="U132" i="3"/>
  <c r="L90" i="3"/>
  <c r="M90" i="3"/>
  <c r="N90" i="3"/>
  <c r="O90" i="3"/>
  <c r="L152" i="3"/>
  <c r="O149" i="3"/>
  <c r="S146" i="3"/>
  <c r="V143" i="3"/>
  <c r="L140" i="3"/>
  <c r="O137" i="3"/>
  <c r="T136" i="3"/>
  <c r="T133" i="3"/>
  <c r="S130" i="3"/>
  <c r="L127" i="3"/>
  <c r="O122" i="3"/>
  <c r="T121" i="3"/>
  <c r="U120" i="3"/>
  <c r="M118" i="3"/>
  <c r="T116" i="3"/>
  <c r="N112" i="3"/>
  <c r="T109" i="3"/>
  <c r="U109" i="3"/>
  <c r="N99" i="3"/>
  <c r="O97" i="3"/>
  <c r="U73" i="3"/>
  <c r="V73" i="3"/>
  <c r="S73" i="3"/>
  <c r="T73" i="3"/>
  <c r="S136" i="3"/>
  <c r="S133" i="3"/>
  <c r="V124" i="3"/>
  <c r="M122" i="3"/>
  <c r="T120" i="3"/>
  <c r="L118" i="3"/>
  <c r="S116" i="3"/>
  <c r="M112" i="3"/>
  <c r="U110" i="3"/>
  <c r="V110" i="3"/>
  <c r="O108" i="3"/>
  <c r="M99" i="3"/>
  <c r="M98" i="3"/>
  <c r="L96" i="3"/>
  <c r="M96" i="3"/>
  <c r="S92" i="3"/>
  <c r="U92" i="3"/>
  <c r="V92" i="3"/>
  <c r="S84" i="3"/>
  <c r="T84" i="3"/>
  <c r="S50" i="3"/>
  <c r="V50" i="3"/>
  <c r="T50" i="3"/>
  <c r="U50" i="3"/>
  <c r="U124" i="3"/>
  <c r="L122" i="3"/>
  <c r="O121" i="3"/>
  <c r="N117" i="3"/>
  <c r="L112" i="3"/>
  <c r="N111" i="3"/>
  <c r="L99" i="3"/>
  <c r="M97" i="3"/>
  <c r="N97" i="3"/>
  <c r="L108" i="3"/>
  <c r="M108" i="3"/>
  <c r="N98" i="3"/>
  <c r="O98" i="3"/>
  <c r="L84" i="3"/>
  <c r="M84" i="3"/>
  <c r="N84" i="3"/>
  <c r="S24" i="3"/>
  <c r="T24" i="3"/>
  <c r="U24" i="3"/>
  <c r="V24" i="3"/>
  <c r="O136" i="3"/>
  <c r="S124" i="3"/>
  <c r="L121" i="3"/>
  <c r="L117" i="3"/>
  <c r="T115" i="3"/>
  <c r="S114" i="3"/>
  <c r="T114" i="3"/>
  <c r="L111" i="3"/>
  <c r="M109" i="3"/>
  <c r="N109" i="3"/>
  <c r="S102" i="3"/>
  <c r="T102" i="3"/>
  <c r="N110" i="3"/>
  <c r="O110" i="3"/>
  <c r="T103" i="3"/>
  <c r="U103" i="3"/>
  <c r="N92" i="3"/>
  <c r="O92" i="3"/>
  <c r="M71" i="3"/>
  <c r="L71" i="3"/>
  <c r="N71" i="3"/>
  <c r="M136" i="3"/>
  <c r="L133" i="3"/>
  <c r="N129" i="3"/>
  <c r="U127" i="3"/>
  <c r="T123" i="3"/>
  <c r="M120" i="3"/>
  <c r="U118" i="3"/>
  <c r="L116" i="3"/>
  <c r="O115" i="3"/>
  <c r="O114" i="3"/>
  <c r="U104" i="3"/>
  <c r="V104" i="3"/>
  <c r="O102" i="3"/>
  <c r="N81" i="3"/>
  <c r="M77" i="3"/>
  <c r="L77" i="3"/>
  <c r="N77" i="3"/>
  <c r="L136" i="3"/>
  <c r="M129" i="3"/>
  <c r="V126" i="3"/>
  <c r="S123" i="3"/>
  <c r="N114" i="3"/>
  <c r="N105" i="3"/>
  <c r="M93" i="3"/>
  <c r="O93" i="3"/>
  <c r="T127" i="3"/>
  <c r="M115" i="3"/>
  <c r="N115" i="3"/>
  <c r="L102" i="3"/>
  <c r="M102" i="3"/>
  <c r="S90" i="3"/>
  <c r="T90" i="3"/>
  <c r="U90" i="3"/>
  <c r="M81" i="3"/>
  <c r="O81" i="3"/>
  <c r="O74" i="3"/>
  <c r="L74" i="3"/>
  <c r="M74" i="3"/>
  <c r="U111" i="3"/>
  <c r="M103" i="3"/>
  <c r="N103" i="3"/>
  <c r="S96" i="3"/>
  <c r="T96" i="3"/>
  <c r="U86" i="3"/>
  <c r="V86" i="3"/>
  <c r="S86" i="3"/>
  <c r="M135" i="3"/>
  <c r="V133" i="3"/>
  <c r="O127" i="3"/>
  <c r="N123" i="3"/>
  <c r="U121" i="3"/>
  <c r="T117" i="3"/>
  <c r="T111" i="3"/>
  <c r="V109" i="3"/>
  <c r="N104" i="3"/>
  <c r="O104" i="3"/>
  <c r="T97" i="3"/>
  <c r="U97" i="3"/>
  <c r="S79" i="3"/>
  <c r="T79" i="3"/>
  <c r="T65" i="3"/>
  <c r="V65" i="3"/>
  <c r="S12" i="3"/>
  <c r="T12" i="3"/>
  <c r="U12" i="3"/>
  <c r="V12" i="3"/>
  <c r="O91" i="3"/>
  <c r="V85" i="3"/>
  <c r="V80" i="3"/>
  <c r="V77" i="3"/>
  <c r="T66" i="3"/>
  <c r="U66" i="3"/>
  <c r="V62" i="3"/>
  <c r="S53" i="3"/>
  <c r="T53" i="3"/>
  <c r="U53" i="3"/>
  <c r="V53" i="3"/>
  <c r="N91" i="3"/>
  <c r="U85" i="3"/>
  <c r="U80" i="3"/>
  <c r="L79" i="3"/>
  <c r="U77" i="3"/>
  <c r="V72" i="3"/>
  <c r="O66" i="3"/>
  <c r="O65" i="3"/>
  <c r="O64" i="3"/>
  <c r="U62" i="3"/>
  <c r="T85" i="3"/>
  <c r="T77" i="3"/>
  <c r="V70" i="3"/>
  <c r="M66" i="3"/>
  <c r="T48" i="3"/>
  <c r="U48" i="3"/>
  <c r="V48" i="3"/>
  <c r="L65" i="3"/>
  <c r="M65" i="3"/>
  <c r="L64" i="3"/>
  <c r="N64" i="3"/>
  <c r="U72" i="3"/>
  <c r="S71" i="3"/>
  <c r="T71" i="3"/>
  <c r="T70" i="3"/>
  <c r="U60" i="3"/>
  <c r="N59" i="3"/>
  <c r="S38" i="3"/>
  <c r="U38" i="3"/>
  <c r="V38" i="3"/>
  <c r="M59" i="3"/>
  <c r="O59" i="3"/>
  <c r="S54" i="3"/>
  <c r="T54" i="3"/>
  <c r="U54" i="3"/>
  <c r="S42" i="3"/>
  <c r="T42" i="3"/>
  <c r="U42" i="3"/>
  <c r="N85" i="3"/>
  <c r="N80" i="3"/>
  <c r="U68" i="3"/>
  <c r="O62" i="3"/>
  <c r="L62" i="3"/>
  <c r="M60" i="3"/>
  <c r="N60" i="3"/>
  <c r="M72" i="3"/>
  <c r="N72" i="3"/>
  <c r="T68" i="3"/>
  <c r="S36" i="3"/>
  <c r="W36" i="3" s="1"/>
  <c r="T36" i="3"/>
  <c r="U36" i="3"/>
  <c r="V36" i="3"/>
  <c r="U58" i="3"/>
  <c r="S56" i="3"/>
  <c r="U46" i="3"/>
  <c r="S44" i="3"/>
  <c r="W44" i="3" s="1"/>
  <c r="V41" i="3"/>
  <c r="U34" i="3"/>
  <c r="S32" i="3"/>
  <c r="W32" i="3" s="1"/>
  <c r="V29" i="3"/>
  <c r="U22" i="3"/>
  <c r="S20" i="3"/>
  <c r="W20" i="3" s="1"/>
  <c r="V17" i="3"/>
  <c r="U10" i="3"/>
  <c r="S8" i="3"/>
  <c r="W8" i="3" s="1"/>
  <c r="V5" i="3"/>
  <c r="T46" i="3"/>
  <c r="U41" i="3"/>
  <c r="T34" i="3"/>
  <c r="U29" i="3"/>
  <c r="T22" i="3"/>
  <c r="U17" i="3"/>
  <c r="T10" i="3"/>
  <c r="U5" i="3"/>
  <c r="T41" i="3"/>
  <c r="T29" i="3"/>
  <c r="T17" i="3"/>
  <c r="T5" i="3"/>
  <c r="S41" i="3"/>
  <c r="S29" i="3"/>
  <c r="W29" i="3" s="1"/>
  <c r="V26" i="3"/>
  <c r="S17" i="3"/>
  <c r="V14" i="3"/>
  <c r="S5" i="3"/>
  <c r="U26" i="3"/>
  <c r="U14" i="3"/>
  <c r="V59" i="3"/>
  <c r="V47" i="3"/>
  <c r="V35" i="3"/>
  <c r="S26" i="3"/>
  <c r="W26" i="3" s="1"/>
  <c r="V23" i="3"/>
  <c r="S14" i="3"/>
  <c r="W14" i="3" s="1"/>
  <c r="V11" i="3"/>
  <c r="O67" i="3"/>
  <c r="V61" i="3"/>
  <c r="T59" i="3"/>
  <c r="V49" i="3"/>
  <c r="T47" i="3"/>
  <c r="V37" i="3"/>
  <c r="T35" i="3"/>
  <c r="U30" i="3"/>
  <c r="V25" i="3"/>
  <c r="T23" i="3"/>
  <c r="U18" i="3"/>
  <c r="V13" i="3"/>
  <c r="T11" i="3"/>
  <c r="U6" i="3"/>
  <c r="V56" i="3"/>
  <c r="V44" i="3"/>
  <c r="V32" i="3"/>
  <c r="T30" i="3"/>
  <c r="V20" i="3"/>
  <c r="T18" i="3"/>
  <c r="V8" i="3"/>
  <c r="T6" i="3"/>
  <c r="N124" i="1"/>
  <c r="M124" i="1"/>
  <c r="L158" i="1"/>
  <c r="O158" i="1"/>
  <c r="V141" i="1"/>
  <c r="T141" i="1"/>
  <c r="S127" i="1"/>
  <c r="U127" i="1"/>
  <c r="O214" i="1"/>
  <c r="N212" i="1"/>
  <c r="T208" i="1"/>
  <c r="S195" i="1"/>
  <c r="V194" i="1"/>
  <c r="M193" i="1"/>
  <c r="M161" i="1"/>
  <c r="L161" i="1"/>
  <c r="L154" i="1"/>
  <c r="S151" i="1"/>
  <c r="T151" i="1"/>
  <c r="M133" i="1"/>
  <c r="O133" i="1"/>
  <c r="T101" i="1"/>
  <c r="S101" i="1"/>
  <c r="U101" i="1"/>
  <c r="V101" i="1"/>
  <c r="M90" i="1"/>
  <c r="O90" i="1"/>
  <c r="S80" i="1"/>
  <c r="T80" i="1"/>
  <c r="U80" i="1"/>
  <c r="V80" i="1"/>
  <c r="S24" i="1"/>
  <c r="S131" i="1"/>
  <c r="U131" i="1"/>
  <c r="N214" i="1"/>
  <c r="M212" i="1"/>
  <c r="N159" i="1"/>
  <c r="N151" i="1"/>
  <c r="M127" i="1"/>
  <c r="L127" i="1"/>
  <c r="O127" i="1"/>
  <c r="U118" i="1"/>
  <c r="V118" i="1"/>
  <c r="S85" i="1"/>
  <c r="T85" i="1"/>
  <c r="U85" i="1"/>
  <c r="U150" i="1"/>
  <c r="V150" i="1"/>
  <c r="S150" i="1"/>
  <c r="U194" i="1"/>
  <c r="T217" i="1"/>
  <c r="O215" i="1"/>
  <c r="M214" i="1"/>
  <c r="L212" i="1"/>
  <c r="O208" i="1"/>
  <c r="V202" i="1"/>
  <c r="V201" i="1"/>
  <c r="U200" i="1"/>
  <c r="T194" i="1"/>
  <c r="O183" i="1"/>
  <c r="T179" i="1"/>
  <c r="V177" i="1"/>
  <c r="U170" i="1"/>
  <c r="V169" i="1"/>
  <c r="M167" i="1"/>
  <c r="V162" i="1"/>
  <c r="S155" i="1"/>
  <c r="T142" i="1"/>
  <c r="O141" i="1"/>
  <c r="L141" i="1"/>
  <c r="N110" i="1"/>
  <c r="M110" i="1"/>
  <c r="U93" i="1"/>
  <c r="T82" i="1"/>
  <c r="S82" i="1"/>
  <c r="U82" i="1"/>
  <c r="V82" i="1"/>
  <c r="L60" i="1"/>
  <c r="O60" i="1"/>
  <c r="V209" i="1"/>
  <c r="O207" i="1"/>
  <c r="L204" i="1"/>
  <c r="S200" i="1"/>
  <c r="S194" i="1"/>
  <c r="M187" i="1"/>
  <c r="O186" i="1"/>
  <c r="N183" i="1"/>
  <c r="T177" i="1"/>
  <c r="L151" i="1"/>
  <c r="O151" i="1"/>
  <c r="S138" i="1"/>
  <c r="U138" i="1"/>
  <c r="S53" i="1"/>
  <c r="M139" i="1"/>
  <c r="L139" i="1"/>
  <c r="V153" i="1"/>
  <c r="U153" i="1"/>
  <c r="U142" i="1"/>
  <c r="U140" i="1"/>
  <c r="V140" i="1"/>
  <c r="U100" i="1"/>
  <c r="T100" i="1"/>
  <c r="S35" i="1"/>
  <c r="V35" i="1"/>
  <c r="S19" i="1"/>
  <c r="T19" i="1"/>
  <c r="L15" i="1"/>
  <c r="P15" i="1" s="1"/>
  <c r="M15" i="1"/>
  <c r="N15" i="1"/>
  <c r="M207" i="1"/>
  <c r="L206" i="1"/>
  <c r="N200" i="1"/>
  <c r="S198" i="1"/>
  <c r="M195" i="1"/>
  <c r="V192" i="1"/>
  <c r="S188" i="1"/>
  <c r="V181" i="1"/>
  <c r="T180" i="1"/>
  <c r="O177" i="1"/>
  <c r="M176" i="1"/>
  <c r="V171" i="1"/>
  <c r="M168" i="1"/>
  <c r="S166" i="1"/>
  <c r="U164" i="1"/>
  <c r="T163" i="1"/>
  <c r="V158" i="1"/>
  <c r="L152" i="1"/>
  <c r="N140" i="1"/>
  <c r="O140" i="1"/>
  <c r="U136" i="1"/>
  <c r="V136" i="1"/>
  <c r="S87" i="1"/>
  <c r="T87" i="1"/>
  <c r="U87" i="1"/>
  <c r="V87" i="1"/>
  <c r="S51" i="1"/>
  <c r="U51" i="1"/>
  <c r="V51" i="1"/>
  <c r="S124" i="1"/>
  <c r="T124" i="1"/>
  <c r="U124" i="1"/>
  <c r="V124" i="1"/>
  <c r="T220" i="1"/>
  <c r="O202" i="1"/>
  <c r="L200" i="1"/>
  <c r="O194" i="1"/>
  <c r="S192" i="1"/>
  <c r="O191" i="1"/>
  <c r="O169" i="1"/>
  <c r="S163" i="1"/>
  <c r="U158" i="1"/>
  <c r="L148" i="1"/>
  <c r="N148" i="1"/>
  <c r="O146" i="1"/>
  <c r="S144" i="1"/>
  <c r="V144" i="1"/>
  <c r="U130" i="1"/>
  <c r="T130" i="1"/>
  <c r="S65" i="1"/>
  <c r="S32" i="1"/>
  <c r="W32" i="1" s="1"/>
  <c r="T32" i="1"/>
  <c r="U32" i="1"/>
  <c r="V32" i="1"/>
  <c r="N191" i="1"/>
  <c r="V189" i="1"/>
  <c r="O188" i="1"/>
  <c r="V182" i="1"/>
  <c r="N169" i="1"/>
  <c r="O164" i="1"/>
  <c r="M160" i="1"/>
  <c r="T158" i="1"/>
  <c r="O156" i="1"/>
  <c r="T154" i="1"/>
  <c r="U149" i="1"/>
  <c r="V149" i="1"/>
  <c r="S149" i="1"/>
  <c r="V135" i="1"/>
  <c r="S135" i="1"/>
  <c r="N202" i="1"/>
  <c r="O201" i="1"/>
  <c r="O197" i="1"/>
  <c r="N194" i="1"/>
  <c r="O220" i="1"/>
  <c r="V214" i="1"/>
  <c r="U212" i="1"/>
  <c r="T205" i="1"/>
  <c r="O203" i="1"/>
  <c r="M202" i="1"/>
  <c r="N201" i="1"/>
  <c r="N197" i="1"/>
  <c r="L194" i="1"/>
  <c r="M191" i="1"/>
  <c r="S189" i="1"/>
  <c r="N188" i="1"/>
  <c r="S184" i="1"/>
  <c r="U182" i="1"/>
  <c r="M169" i="1"/>
  <c r="N164" i="1"/>
  <c r="O163" i="1"/>
  <c r="L160" i="1"/>
  <c r="S158" i="1"/>
  <c r="O157" i="1"/>
  <c r="M156" i="1"/>
  <c r="S154" i="1"/>
  <c r="V131" i="1"/>
  <c r="O130" i="1"/>
  <c r="N130" i="1"/>
  <c r="L125" i="1"/>
  <c r="N125" i="1"/>
  <c r="M95" i="1"/>
  <c r="O95" i="1"/>
  <c r="L67" i="1"/>
  <c r="M67" i="1"/>
  <c r="N67" i="1"/>
  <c r="O67" i="1"/>
  <c r="S16" i="1"/>
  <c r="U16" i="1"/>
  <c r="V16" i="1"/>
  <c r="S8" i="1"/>
  <c r="T8" i="1"/>
  <c r="U8" i="1"/>
  <c r="V8" i="1"/>
  <c r="N220" i="1"/>
  <c r="L216" i="1"/>
  <c r="U214" i="1"/>
  <c r="T212" i="1"/>
  <c r="M197" i="1"/>
  <c r="T182" i="1"/>
  <c r="O173" i="1"/>
  <c r="N163" i="1"/>
  <c r="M157" i="1"/>
  <c r="L156" i="1"/>
  <c r="T150" i="1"/>
  <c r="U141" i="1"/>
  <c r="U135" i="1"/>
  <c r="T131" i="1"/>
  <c r="O120" i="1"/>
  <c r="O111" i="1"/>
  <c r="L111" i="1"/>
  <c r="M111" i="1"/>
  <c r="N111" i="1"/>
  <c r="T62" i="1"/>
  <c r="U62" i="1"/>
  <c r="L42" i="1"/>
  <c r="P42" i="1" s="1"/>
  <c r="M42" i="1"/>
  <c r="T146" i="1"/>
  <c r="T137" i="1"/>
  <c r="O136" i="1"/>
  <c r="V119" i="1"/>
  <c r="L113" i="1"/>
  <c r="L112" i="1"/>
  <c r="T107" i="1"/>
  <c r="O104" i="1"/>
  <c r="L103" i="1"/>
  <c r="O101" i="1"/>
  <c r="V99" i="1"/>
  <c r="S98" i="1"/>
  <c r="T92" i="1"/>
  <c r="O91" i="1"/>
  <c r="N81" i="1"/>
  <c r="S76" i="1"/>
  <c r="L71" i="1"/>
  <c r="L70" i="1"/>
  <c r="O65" i="1"/>
  <c r="V63" i="1"/>
  <c r="U54" i="1"/>
  <c r="M51" i="1"/>
  <c r="U47" i="1"/>
  <c r="V44" i="1"/>
  <c r="U40" i="1"/>
  <c r="N38" i="1"/>
  <c r="V33" i="1"/>
  <c r="N32" i="1"/>
  <c r="L31" i="1"/>
  <c r="P31" i="1" s="1"/>
  <c r="V25" i="1"/>
  <c r="O19" i="1"/>
  <c r="O16" i="1"/>
  <c r="U13" i="1"/>
  <c r="M8" i="1"/>
  <c r="O93" i="1"/>
  <c r="V68" i="1"/>
  <c r="O56" i="1"/>
  <c r="O55" i="1"/>
  <c r="T54" i="1"/>
  <c r="T47" i="1"/>
  <c r="U44" i="1"/>
  <c r="O43" i="1"/>
  <c r="M32" i="1"/>
  <c r="U26" i="1"/>
  <c r="U25" i="1"/>
  <c r="O24" i="1"/>
  <c r="T13" i="1"/>
  <c r="T11" i="1"/>
  <c r="L8" i="1"/>
  <c r="P8" i="1" s="1"/>
  <c r="N115" i="1"/>
  <c r="M104" i="1"/>
  <c r="T99" i="1"/>
  <c r="O98" i="1"/>
  <c r="N93" i="1"/>
  <c r="U83" i="1"/>
  <c r="O77" i="1"/>
  <c r="U68" i="1"/>
  <c r="M65" i="1"/>
  <c r="N62" i="1"/>
  <c r="V59" i="1"/>
  <c r="O57" i="1"/>
  <c r="N56" i="1"/>
  <c r="N55" i="1"/>
  <c r="S54" i="1"/>
  <c r="V49" i="1"/>
  <c r="S47" i="1"/>
  <c r="V45" i="1"/>
  <c r="T44" i="1"/>
  <c r="N43" i="1"/>
  <c r="L32" i="1"/>
  <c r="P32" i="1" s="1"/>
  <c r="T26" i="1"/>
  <c r="T25" i="1"/>
  <c r="L24" i="1"/>
  <c r="P24" i="1" s="1"/>
  <c r="V21" i="1"/>
  <c r="U20" i="1"/>
  <c r="T14" i="1"/>
  <c r="S13" i="1"/>
  <c r="S11" i="1"/>
  <c r="W11" i="1" s="1"/>
  <c r="O118" i="1"/>
  <c r="U108" i="1"/>
  <c r="L107" i="1"/>
  <c r="T94" i="1"/>
  <c r="L93" i="1"/>
  <c r="N85" i="1"/>
  <c r="S83" i="1"/>
  <c r="O82" i="1"/>
  <c r="L77" i="1"/>
  <c r="S68" i="1"/>
  <c r="T67" i="1"/>
  <c r="N63" i="1"/>
  <c r="S59" i="1"/>
  <c r="L56" i="1"/>
  <c r="L55" i="1"/>
  <c r="M54" i="1"/>
  <c r="V52" i="1"/>
  <c r="T49" i="1"/>
  <c r="L47" i="1"/>
  <c r="O45" i="1"/>
  <c r="O44" i="1"/>
  <c r="M36" i="1"/>
  <c r="N33" i="1"/>
  <c r="T30" i="1"/>
  <c r="T28" i="1"/>
  <c r="N9" i="1"/>
  <c r="S86" i="1"/>
  <c r="S67" i="1"/>
  <c r="L63" i="1"/>
  <c r="O50" i="1"/>
  <c r="N45" i="1"/>
  <c r="N44" i="1"/>
  <c r="L36" i="1"/>
  <c r="P36" i="1" s="1"/>
  <c r="V34" i="1"/>
  <c r="S28" i="1"/>
  <c r="V22" i="1"/>
  <c r="O144" i="1"/>
  <c r="O142" i="1"/>
  <c r="L128" i="1"/>
  <c r="N123" i="1"/>
  <c r="U121" i="1"/>
  <c r="U112" i="1"/>
  <c r="U97" i="1"/>
  <c r="T95" i="1"/>
  <c r="N78" i="1"/>
  <c r="M72" i="1"/>
  <c r="S70" i="1"/>
  <c r="O68" i="1"/>
  <c r="M50" i="1"/>
  <c r="N49" i="1"/>
  <c r="L48" i="1"/>
  <c r="L41" i="1"/>
  <c r="P41" i="1" s="1"/>
  <c r="U38" i="1"/>
  <c r="M34" i="1"/>
  <c r="O28" i="1"/>
  <c r="N27" i="1"/>
  <c r="M26" i="1"/>
  <c r="V23" i="1"/>
  <c r="N21" i="1"/>
  <c r="T18" i="1"/>
  <c r="U15" i="1"/>
  <c r="M14" i="1"/>
  <c r="O12" i="1"/>
  <c r="N5" i="1"/>
  <c r="U23" i="1"/>
  <c r="N12" i="1"/>
  <c r="V10" i="1"/>
  <c r="O7" i="1"/>
  <c r="M5" i="1"/>
  <c r="M135" i="1"/>
  <c r="V126" i="1"/>
  <c r="L123" i="1"/>
  <c r="O113" i="1"/>
  <c r="V98" i="1"/>
  <c r="S91" i="1"/>
  <c r="N89" i="1"/>
  <c r="L78" i="1"/>
  <c r="V76" i="1"/>
  <c r="M75" i="1"/>
  <c r="O70" i="1"/>
  <c r="L68" i="1"/>
  <c r="L49" i="1"/>
  <c r="O31" i="1"/>
  <c r="N103" i="1"/>
  <c r="U76" i="1"/>
  <c r="S217" i="1"/>
  <c r="L211" i="1"/>
  <c r="S205" i="1"/>
  <c r="T200" i="1"/>
  <c r="L199" i="1"/>
  <c r="M196" i="1"/>
  <c r="L193" i="1"/>
  <c r="M190" i="1"/>
  <c r="V188" i="1"/>
  <c r="L184" i="1"/>
  <c r="S179" i="1"/>
  <c r="S172" i="1"/>
  <c r="L167" i="1"/>
  <c r="M166" i="1"/>
  <c r="N166" i="1"/>
  <c r="M145" i="1"/>
  <c r="N145" i="1"/>
  <c r="O145" i="1"/>
  <c r="T139" i="1"/>
  <c r="U139" i="1"/>
  <c r="V139" i="1"/>
  <c r="V43" i="1"/>
  <c r="T43" i="1"/>
  <c r="U43" i="1"/>
  <c r="S43" i="1"/>
  <c r="U77" i="1"/>
  <c r="V77" i="1"/>
  <c r="T77" i="1"/>
  <c r="S77" i="1"/>
  <c r="U178" i="1"/>
  <c r="V178" i="1"/>
  <c r="U209" i="1"/>
  <c r="U191" i="1"/>
  <c r="O189" i="1"/>
  <c r="N186" i="1"/>
  <c r="S177" i="1"/>
  <c r="N161" i="1"/>
  <c r="O161" i="1"/>
  <c r="S153" i="1"/>
  <c r="T153" i="1"/>
  <c r="S114" i="1"/>
  <c r="T114" i="1"/>
  <c r="V114" i="1"/>
  <c r="N102" i="1"/>
  <c r="L102" i="1"/>
  <c r="M102" i="1"/>
  <c r="O102" i="1"/>
  <c r="T171" i="1"/>
  <c r="U171" i="1"/>
  <c r="V204" i="1"/>
  <c r="N203" i="1"/>
  <c r="O217" i="1"/>
  <c r="U216" i="1"/>
  <c r="M215" i="1"/>
  <c r="V211" i="1"/>
  <c r="N210" i="1"/>
  <c r="T209" i="1"/>
  <c r="O205" i="1"/>
  <c r="U204" i="1"/>
  <c r="M203" i="1"/>
  <c r="V199" i="1"/>
  <c r="S197" i="1"/>
  <c r="T191" i="1"/>
  <c r="M189" i="1"/>
  <c r="V187" i="1"/>
  <c r="M186" i="1"/>
  <c r="M183" i="1"/>
  <c r="M179" i="1"/>
  <c r="S176" i="1"/>
  <c r="T176" i="1"/>
  <c r="V175" i="1"/>
  <c r="L173" i="1"/>
  <c r="M172" i="1"/>
  <c r="V168" i="1"/>
  <c r="L114" i="1"/>
  <c r="M114" i="1"/>
  <c r="N114" i="1"/>
  <c r="O114" i="1"/>
  <c r="V216" i="1"/>
  <c r="N215" i="1"/>
  <c r="O210" i="1"/>
  <c r="N217" i="1"/>
  <c r="T216" i="1"/>
  <c r="O212" i="1"/>
  <c r="U211" i="1"/>
  <c r="M210" i="1"/>
  <c r="S209" i="1"/>
  <c r="N205" i="1"/>
  <c r="T204" i="1"/>
  <c r="O200" i="1"/>
  <c r="U199" i="1"/>
  <c r="V193" i="1"/>
  <c r="S191" i="1"/>
  <c r="L189" i="1"/>
  <c r="U187" i="1"/>
  <c r="V184" i="1"/>
  <c r="L183" i="1"/>
  <c r="L179" i="1"/>
  <c r="U175" i="1"/>
  <c r="U168" i="1"/>
  <c r="O162" i="1"/>
  <c r="M162" i="1"/>
  <c r="L126" i="1"/>
  <c r="N126" i="1"/>
  <c r="O126" i="1"/>
  <c r="M217" i="1"/>
  <c r="S216" i="1"/>
  <c r="T211" i="1"/>
  <c r="M205" i="1"/>
  <c r="S204" i="1"/>
  <c r="T199" i="1"/>
  <c r="U193" i="1"/>
  <c r="T187" i="1"/>
  <c r="T175" i="1"/>
  <c r="N172" i="1"/>
  <c r="O172" i="1"/>
  <c r="L171" i="1"/>
  <c r="M171" i="1"/>
  <c r="T168" i="1"/>
  <c r="V165" i="1"/>
  <c r="L153" i="1"/>
  <c r="M153" i="1"/>
  <c r="N153" i="1"/>
  <c r="N147" i="1"/>
  <c r="L132" i="1"/>
  <c r="N132" i="1"/>
  <c r="O132" i="1"/>
  <c r="U128" i="1"/>
  <c r="S128" i="1"/>
  <c r="T128" i="1"/>
  <c r="V128" i="1"/>
  <c r="U122" i="1"/>
  <c r="S122" i="1"/>
  <c r="T122" i="1"/>
  <c r="V122" i="1"/>
  <c r="L100" i="1"/>
  <c r="M100" i="1"/>
  <c r="N100" i="1"/>
  <c r="O100" i="1"/>
  <c r="L217" i="1"/>
  <c r="L205" i="1"/>
  <c r="M200" i="1"/>
  <c r="T193" i="1"/>
  <c r="T190" i="1"/>
  <c r="N182" i="1"/>
  <c r="M177" i="1"/>
  <c r="N177" i="1"/>
  <c r="L170" i="1"/>
  <c r="M170" i="1"/>
  <c r="V117" i="1"/>
  <c r="T117" i="1"/>
  <c r="U117" i="1"/>
  <c r="T115" i="1"/>
  <c r="S115" i="1"/>
  <c r="U115" i="1"/>
  <c r="V115" i="1"/>
  <c r="V215" i="1"/>
  <c r="S159" i="1"/>
  <c r="T159" i="1"/>
  <c r="U159" i="1"/>
  <c r="O147" i="1"/>
  <c r="M147" i="1"/>
  <c r="O209" i="1"/>
  <c r="V203" i="1"/>
  <c r="U215" i="1"/>
  <c r="V183" i="1"/>
  <c r="N181" i="1"/>
  <c r="U173" i="1"/>
  <c r="U166" i="1"/>
  <c r="V166" i="1"/>
  <c r="V156" i="1"/>
  <c r="T156" i="1"/>
  <c r="U155" i="1"/>
  <c r="V155" i="1"/>
  <c r="S120" i="1"/>
  <c r="T120" i="1"/>
  <c r="U120" i="1"/>
  <c r="V120" i="1"/>
  <c r="O181" i="1"/>
  <c r="O216" i="1"/>
  <c r="V210" i="1"/>
  <c r="N209" i="1"/>
  <c r="V217" i="1"/>
  <c r="N216" i="1"/>
  <c r="T215" i="1"/>
  <c r="O211" i="1"/>
  <c r="U210" i="1"/>
  <c r="M209" i="1"/>
  <c r="V205" i="1"/>
  <c r="N204" i="1"/>
  <c r="T203" i="1"/>
  <c r="O199" i="1"/>
  <c r="U198" i="1"/>
  <c r="V195" i="1"/>
  <c r="O193" i="1"/>
  <c r="U192" i="1"/>
  <c r="U189" i="1"/>
  <c r="O187" i="1"/>
  <c r="T183" i="1"/>
  <c r="M181" i="1"/>
  <c r="T173" i="1"/>
  <c r="U167" i="1"/>
  <c r="V167" i="1"/>
  <c r="T160" i="1"/>
  <c r="U160" i="1"/>
  <c r="M154" i="1"/>
  <c r="N154" i="1"/>
  <c r="L150" i="1"/>
  <c r="O150" i="1"/>
  <c r="M150" i="1"/>
  <c r="M165" i="1"/>
  <c r="N165" i="1"/>
  <c r="S165" i="1"/>
  <c r="T165" i="1"/>
  <c r="O204" i="1"/>
  <c r="U203" i="1"/>
  <c r="T195" i="1"/>
  <c r="N187" i="1"/>
  <c r="N184" i="1"/>
  <c r="S183" i="1"/>
  <c r="V179" i="1"/>
  <c r="S173" i="1"/>
  <c r="V172" i="1"/>
  <c r="N167" i="1"/>
  <c r="O166" i="1"/>
  <c r="L165" i="1"/>
  <c r="U161" i="1"/>
  <c r="V161" i="1"/>
  <c r="S161" i="1"/>
  <c r="L159" i="1"/>
  <c r="M159" i="1"/>
  <c r="N155" i="1"/>
  <c r="O155" i="1"/>
  <c r="L155" i="1"/>
  <c r="L149" i="1"/>
  <c r="M149" i="1"/>
  <c r="N149" i="1"/>
  <c r="T145" i="1"/>
  <c r="U145" i="1"/>
  <c r="V129" i="1"/>
  <c r="S129" i="1"/>
  <c r="T129" i="1"/>
  <c r="U129" i="1"/>
  <c r="L109" i="1"/>
  <c r="M109" i="1"/>
  <c r="N109" i="1"/>
  <c r="N138" i="1"/>
  <c r="L135" i="1"/>
  <c r="T133" i="1"/>
  <c r="U132" i="1"/>
  <c r="M130" i="1"/>
  <c r="L124" i="1"/>
  <c r="S104" i="1"/>
  <c r="T104" i="1"/>
  <c r="U104" i="1"/>
  <c r="L99" i="1"/>
  <c r="M99" i="1"/>
  <c r="N99" i="1"/>
  <c r="L96" i="1"/>
  <c r="M96" i="1"/>
  <c r="N96" i="1"/>
  <c r="M138" i="1"/>
  <c r="T132" i="1"/>
  <c r="T127" i="1"/>
  <c r="S105" i="1"/>
  <c r="T105" i="1"/>
  <c r="U105" i="1"/>
  <c r="V105" i="1"/>
  <c r="L69" i="1"/>
  <c r="M69" i="1"/>
  <c r="N69" i="1"/>
  <c r="O69" i="1"/>
  <c r="S50" i="1"/>
  <c r="T50" i="1"/>
  <c r="U50" i="1"/>
  <c r="V50" i="1"/>
  <c r="N122" i="1"/>
  <c r="O122" i="1"/>
  <c r="L122" i="1"/>
  <c r="L108" i="1"/>
  <c r="M108" i="1"/>
  <c r="N108" i="1"/>
  <c r="S88" i="1"/>
  <c r="T88" i="1"/>
  <c r="U88" i="1"/>
  <c r="V88" i="1"/>
  <c r="L84" i="1"/>
  <c r="M84" i="1"/>
  <c r="N84" i="1"/>
  <c r="M59" i="1"/>
  <c r="N59" i="1"/>
  <c r="O59" i="1"/>
  <c r="M146" i="1"/>
  <c r="M142" i="1"/>
  <c r="T140" i="1"/>
  <c r="T136" i="1"/>
  <c r="N133" i="1"/>
  <c r="O129" i="1"/>
  <c r="M129" i="1"/>
  <c r="L121" i="1"/>
  <c r="L120" i="1"/>
  <c r="M120" i="1"/>
  <c r="T118" i="1"/>
  <c r="L146" i="1"/>
  <c r="S140" i="1"/>
  <c r="S136" i="1"/>
  <c r="L133" i="1"/>
  <c r="S118" i="1"/>
  <c r="L88" i="1"/>
  <c r="M88" i="1"/>
  <c r="N88" i="1"/>
  <c r="O88" i="1"/>
  <c r="S58" i="1"/>
  <c r="T58" i="1"/>
  <c r="U58" i="1"/>
  <c r="V58" i="1"/>
  <c r="U116" i="1"/>
  <c r="V116" i="1"/>
  <c r="S116" i="1"/>
  <c r="S102" i="1"/>
  <c r="T102" i="1"/>
  <c r="U102" i="1"/>
  <c r="V102" i="1"/>
  <c r="O97" i="1"/>
  <c r="M97" i="1"/>
  <c r="N97" i="1"/>
  <c r="L94" i="1"/>
  <c r="M94" i="1"/>
  <c r="N94" i="1"/>
  <c r="O94" i="1"/>
  <c r="S42" i="1"/>
  <c r="U42" i="1"/>
  <c r="T42" i="1"/>
  <c r="V42" i="1"/>
  <c r="S29" i="1"/>
  <c r="T29" i="1"/>
  <c r="U29" i="1"/>
  <c r="V29" i="1"/>
  <c r="T164" i="1"/>
  <c r="O160" i="1"/>
  <c r="M158" i="1"/>
  <c r="V154" i="1"/>
  <c r="T152" i="1"/>
  <c r="M148" i="1"/>
  <c r="M144" i="1"/>
  <c r="V142" i="1"/>
  <c r="M140" i="1"/>
  <c r="T138" i="1"/>
  <c r="M136" i="1"/>
  <c r="T134" i="1"/>
  <c r="S130" i="1"/>
  <c r="U123" i="1"/>
  <c r="N117" i="1"/>
  <c r="M116" i="1"/>
  <c r="T110" i="1"/>
  <c r="U110" i="1"/>
  <c r="V110" i="1"/>
  <c r="V146" i="1"/>
  <c r="L140" i="1"/>
  <c r="O139" i="1"/>
  <c r="S134" i="1"/>
  <c r="V133" i="1"/>
  <c r="L116" i="1"/>
  <c r="M106" i="1"/>
  <c r="N106" i="1"/>
  <c r="O106" i="1"/>
  <c r="L86" i="1"/>
  <c r="M86" i="1"/>
  <c r="N86" i="1"/>
  <c r="O86" i="1"/>
  <c r="S57" i="1"/>
  <c r="T57" i="1"/>
  <c r="V57" i="1"/>
  <c r="N135" i="1"/>
  <c r="U133" i="1"/>
  <c r="V127" i="1"/>
  <c r="O124" i="1"/>
  <c r="V123" i="1"/>
  <c r="T123" i="1"/>
  <c r="O117" i="1"/>
  <c r="M117" i="1"/>
  <c r="V111" i="1"/>
  <c r="S111" i="1"/>
  <c r="T111" i="1"/>
  <c r="N112" i="1"/>
  <c r="L110" i="1"/>
  <c r="O107" i="1"/>
  <c r="T106" i="1"/>
  <c r="T103" i="1"/>
  <c r="N101" i="1"/>
  <c r="S100" i="1"/>
  <c r="N98" i="1"/>
  <c r="T97" i="1"/>
  <c r="N95" i="1"/>
  <c r="L92" i="1"/>
  <c r="S90" i="1"/>
  <c r="N87" i="1"/>
  <c r="N83" i="1"/>
  <c r="L83" i="1"/>
  <c r="M82" i="1"/>
  <c r="O80" i="1"/>
  <c r="V71" i="1"/>
  <c r="N58" i="1"/>
  <c r="M53" i="1"/>
  <c r="N53" i="1"/>
  <c r="V9" i="1"/>
  <c r="S9" i="1"/>
  <c r="W9" i="1" s="1"/>
  <c r="T9" i="1"/>
  <c r="U9" i="1"/>
  <c r="V108" i="1"/>
  <c r="N107" i="1"/>
  <c r="S103" i="1"/>
  <c r="M101" i="1"/>
  <c r="M98" i="1"/>
  <c r="S97" i="1"/>
  <c r="L95" i="1"/>
  <c r="V93" i="1"/>
  <c r="M87" i="1"/>
  <c r="L82" i="1"/>
  <c r="S64" i="1"/>
  <c r="T64" i="1"/>
  <c r="V64" i="1"/>
  <c r="N37" i="1"/>
  <c r="O37" i="1"/>
  <c r="M37" i="1"/>
  <c r="N13" i="1"/>
  <c r="O13" i="1"/>
  <c r="L13" i="1"/>
  <c r="P13" i="1" s="1"/>
  <c r="M13" i="1"/>
  <c r="L80" i="1"/>
  <c r="M80" i="1"/>
  <c r="S71" i="1"/>
  <c r="T71" i="1"/>
  <c r="L58" i="1"/>
  <c r="O58" i="1"/>
  <c r="L51" i="1"/>
  <c r="O51" i="1"/>
  <c r="T6" i="1"/>
  <c r="U6" i="1"/>
  <c r="V6" i="1"/>
  <c r="T108" i="1"/>
  <c r="T96" i="1"/>
  <c r="T93" i="1"/>
  <c r="V84" i="1"/>
  <c r="L64" i="1"/>
  <c r="M64" i="1"/>
  <c r="N64" i="1"/>
  <c r="O64" i="1"/>
  <c r="L35" i="1"/>
  <c r="P35" i="1" s="1"/>
  <c r="M35" i="1"/>
  <c r="N35" i="1"/>
  <c r="O35" i="1"/>
  <c r="M18" i="1"/>
  <c r="N18" i="1"/>
  <c r="O18" i="1"/>
  <c r="T12" i="1"/>
  <c r="U12" i="1"/>
  <c r="V12" i="1"/>
  <c r="S12" i="1"/>
  <c r="W12" i="1" s="1"/>
  <c r="S108" i="1"/>
  <c r="O103" i="1"/>
  <c r="S96" i="1"/>
  <c r="S93" i="1"/>
  <c r="V83" i="1"/>
  <c r="N71" i="1"/>
  <c r="O71" i="1"/>
  <c r="M71" i="1"/>
  <c r="L90" i="1"/>
  <c r="N90" i="1"/>
  <c r="S84" i="1"/>
  <c r="U84" i="1"/>
  <c r="S75" i="1"/>
  <c r="T75" i="1"/>
  <c r="U75" i="1"/>
  <c r="V72" i="1"/>
  <c r="S72" i="1"/>
  <c r="U72" i="1"/>
  <c r="L52" i="1"/>
  <c r="M52" i="1"/>
  <c r="N52" i="1"/>
  <c r="O52" i="1"/>
  <c r="L46" i="1"/>
  <c r="M46" i="1"/>
  <c r="N46" i="1"/>
  <c r="O46" i="1"/>
  <c r="M85" i="1"/>
  <c r="O85" i="1"/>
  <c r="S62" i="1"/>
  <c r="V62" i="1"/>
  <c r="O110" i="1"/>
  <c r="V100" i="1"/>
  <c r="V94" i="1"/>
  <c r="V90" i="1"/>
  <c r="V86" i="1"/>
  <c r="S81" i="1"/>
  <c r="U81" i="1"/>
  <c r="V81" i="1"/>
  <c r="T69" i="1"/>
  <c r="U69" i="1"/>
  <c r="M30" i="1"/>
  <c r="N30" i="1"/>
  <c r="O30" i="1"/>
  <c r="L30" i="1"/>
  <c r="P30" i="1" s="1"/>
  <c r="L10" i="1"/>
  <c r="P10" i="1" s="1"/>
  <c r="M10" i="1"/>
  <c r="N10" i="1"/>
  <c r="V106" i="1"/>
  <c r="U94" i="1"/>
  <c r="O92" i="1"/>
  <c r="T91" i="1"/>
  <c r="V91" i="1"/>
  <c r="T86" i="1"/>
  <c r="O83" i="1"/>
  <c r="S78" i="1"/>
  <c r="T78" i="1"/>
  <c r="V78" i="1"/>
  <c r="M60" i="1"/>
  <c r="N60" i="1"/>
  <c r="O53" i="1"/>
  <c r="U31" i="1"/>
  <c r="V31" i="1"/>
  <c r="S31" i="1"/>
  <c r="T31" i="1"/>
  <c r="O20" i="1"/>
  <c r="L20" i="1"/>
  <c r="P20" i="1" s="1"/>
  <c r="M20" i="1"/>
  <c r="N20" i="1"/>
  <c r="U52" i="1"/>
  <c r="S46" i="1"/>
  <c r="T46" i="1"/>
  <c r="U46" i="1"/>
  <c r="U45" i="1"/>
  <c r="O75" i="1"/>
  <c r="U74" i="1"/>
  <c r="O72" i="1"/>
  <c r="V66" i="1"/>
  <c r="U60" i="1"/>
  <c r="V60" i="1"/>
  <c r="T53" i="1"/>
  <c r="U53" i="1"/>
  <c r="V53" i="1"/>
  <c r="T52" i="1"/>
  <c r="N48" i="1"/>
  <c r="T45" i="1"/>
  <c r="N41" i="1"/>
  <c r="O39" i="1"/>
  <c r="U35" i="1"/>
  <c r="U33" i="1"/>
  <c r="M25" i="1"/>
  <c r="N24" i="1"/>
  <c r="N22" i="1"/>
  <c r="V18" i="1"/>
  <c r="M76" i="1"/>
  <c r="N76" i="1"/>
  <c r="N75" i="1"/>
  <c r="N72" i="1"/>
  <c r="U66" i="1"/>
  <c r="N61" i="1"/>
  <c r="T59" i="1"/>
  <c r="S52" i="1"/>
  <c r="S45" i="1"/>
  <c r="N42" i="1"/>
  <c r="O42" i="1"/>
  <c r="N39" i="1"/>
  <c r="T36" i="1"/>
  <c r="U36" i="1"/>
  <c r="V36" i="1"/>
  <c r="T35" i="1"/>
  <c r="T33" i="1"/>
  <c r="L23" i="1"/>
  <c r="P23" i="1" s="1"/>
  <c r="M23" i="1"/>
  <c r="N23" i="1"/>
  <c r="O23" i="1"/>
  <c r="U19" i="1"/>
  <c r="V19" i="1"/>
  <c r="U18" i="1"/>
  <c r="S17" i="1"/>
  <c r="T17" i="1"/>
  <c r="U17" i="1"/>
  <c r="V17" i="1"/>
  <c r="T16" i="1"/>
  <c r="U14" i="1"/>
  <c r="N25" i="1"/>
  <c r="O25" i="1"/>
  <c r="T70" i="1"/>
  <c r="U70" i="1"/>
  <c r="T65" i="1"/>
  <c r="U65" i="1"/>
  <c r="V65" i="1"/>
  <c r="L61" i="1"/>
  <c r="M47" i="1"/>
  <c r="N47" i="1"/>
  <c r="O47" i="1"/>
  <c r="O36" i="1"/>
  <c r="O34" i="1"/>
  <c r="V28" i="1"/>
  <c r="S18" i="1"/>
  <c r="W18" i="1" s="1"/>
  <c r="O17" i="1"/>
  <c r="S14" i="1"/>
  <c r="W14" i="1" s="1"/>
  <c r="V11" i="1"/>
  <c r="N54" i="1"/>
  <c r="O54" i="1"/>
  <c r="V30" i="1"/>
  <c r="O15" i="1"/>
  <c r="U11" i="1"/>
  <c r="T7" i="1"/>
  <c r="U7" i="1"/>
  <c r="V7" i="1"/>
  <c r="O5" i="1"/>
  <c r="N66" i="1"/>
  <c r="O66" i="1"/>
  <c r="O63" i="1"/>
  <c r="S30" i="1"/>
  <c r="W30" i="1" s="1"/>
  <c r="S26" i="1"/>
  <c r="W26" i="1" s="1"/>
  <c r="L6" i="1"/>
  <c r="P6" i="1" s="1"/>
  <c r="M6" i="1"/>
  <c r="N6" i="1"/>
  <c r="O6" i="1"/>
  <c r="U48" i="1"/>
  <c r="V48" i="1"/>
  <c r="T41" i="1"/>
  <c r="U41" i="1"/>
  <c r="V41" i="1"/>
  <c r="T40" i="1"/>
  <c r="T24" i="1"/>
  <c r="U24" i="1"/>
  <c r="V24" i="1"/>
  <c r="T23" i="1"/>
  <c r="T21" i="1"/>
  <c r="N8" i="1"/>
  <c r="O8" i="1"/>
  <c r="T63" i="1"/>
  <c r="M57" i="1"/>
  <c r="T51" i="1"/>
  <c r="M45" i="1"/>
  <c r="N40" i="1"/>
  <c r="T39" i="1"/>
  <c r="U34" i="1"/>
  <c r="M33" i="1"/>
  <c r="N28" i="1"/>
  <c r="T27" i="1"/>
  <c r="U22" i="1"/>
  <c r="M21" i="1"/>
  <c r="N16" i="1"/>
  <c r="T15" i="1"/>
  <c r="O11" i="1"/>
  <c r="U10" i="1"/>
  <c r="M9" i="1"/>
  <c r="V5" i="1"/>
  <c r="M40" i="1"/>
  <c r="T34" i="1"/>
  <c r="M28" i="1"/>
  <c r="T22" i="1"/>
  <c r="M16" i="1"/>
  <c r="N11" i="1"/>
  <c r="T10" i="1"/>
  <c r="U5" i="1"/>
  <c r="M11" i="1"/>
  <c r="T5" i="1"/>
  <c r="W41" i="3" l="1"/>
  <c r="W24" i="3"/>
  <c r="W19" i="3"/>
  <c r="W31" i="3"/>
  <c r="W18" i="3"/>
  <c r="W38" i="3"/>
  <c r="W33" i="3"/>
  <c r="W43" i="3"/>
  <c r="W6" i="3"/>
  <c r="W16" i="3"/>
  <c r="W22" i="3"/>
  <c r="W7" i="3"/>
  <c r="W37" i="3"/>
  <c r="W30" i="3"/>
  <c r="W10" i="3"/>
  <c r="W39" i="3"/>
  <c r="W5" i="3"/>
  <c r="W42" i="3"/>
  <c r="W13" i="3"/>
  <c r="W15" i="3"/>
  <c r="W17" i="3"/>
  <c r="W12" i="3"/>
  <c r="W11" i="3"/>
  <c r="W28" i="3"/>
  <c r="W21" i="3"/>
  <c r="W17" i="1"/>
  <c r="W43" i="1"/>
  <c r="W44" i="1"/>
  <c r="W16" i="1"/>
  <c r="W33" i="1"/>
  <c r="W29" i="1"/>
  <c r="W39" i="1"/>
  <c r="W28" i="1"/>
  <c r="W13" i="1"/>
  <c r="W6" i="1"/>
  <c r="W34" i="1"/>
  <c r="W19" i="1"/>
  <c r="W7" i="1"/>
  <c r="W22" i="1"/>
  <c r="W24" i="1"/>
  <c r="W36" i="1"/>
  <c r="W42" i="1"/>
  <c r="W35" i="1"/>
  <c r="W31" i="1"/>
  <c r="W37" i="1"/>
  <c r="W10" i="1"/>
  <c r="W40" i="1"/>
  <c r="W23" i="1"/>
  <c r="W41" i="1"/>
  <c r="W20" i="1"/>
  <c r="W8" i="1"/>
  <c r="W21" i="1"/>
  <c r="W5" i="1"/>
  <c r="R4" i="3"/>
  <c r="AA4" i="3" s="1"/>
  <c r="AB4" i="3" s="1"/>
  <c r="AD4" i="3"/>
  <c r="R4" i="1"/>
  <c r="Y4" i="1"/>
  <c r="Z4" i="1" s="1"/>
  <c r="J4" i="1"/>
  <c r="B7" i="4"/>
  <c r="B6" i="4"/>
  <c r="AA4" i="1" l="1"/>
  <c r="AB4" i="1" s="1"/>
  <c r="AD4" i="1"/>
  <c r="V4" i="1"/>
  <c r="U4" i="3"/>
  <c r="L4" i="1"/>
  <c r="P4" i="1" s="1"/>
  <c r="S4" i="1"/>
  <c r="W4" i="1" s="1"/>
  <c r="T4" i="1"/>
  <c r="U4" i="1"/>
  <c r="V4" i="3"/>
  <c r="S4" i="3"/>
  <c r="T4" i="3"/>
  <c r="O4" i="1"/>
  <c r="N4" i="1"/>
  <c r="M4" i="1"/>
  <c r="W4" i="3" l="1"/>
</calcChain>
</file>

<file path=xl/sharedStrings.xml><?xml version="1.0" encoding="utf-8"?>
<sst xmlns="http://schemas.openxmlformats.org/spreadsheetml/2006/main" count="118" uniqueCount="76">
  <si>
    <t>a*ln(Corg)</t>
  </si>
  <si>
    <t>b*pH</t>
  </si>
  <si>
    <t>c*ln(Ton)</t>
  </si>
  <si>
    <t>d*ln(Sand)</t>
  </si>
  <si>
    <t>d*(Sand)</t>
  </si>
  <si>
    <t>Corg:</t>
  </si>
  <si>
    <t>pH</t>
  </si>
  <si>
    <t>Hug et al. 2021</t>
  </si>
  <si>
    <t>Gubler et al. 2018</t>
  </si>
  <si>
    <t>Hug et al. 2023</t>
  </si>
  <si>
    <t>Monitoring Bodenbiologie. Auswertung bodenmikrobiologischer Daten von kantonalen und nationalen Bodenbeobachtungsstandorten. Agroscope Science, 110, 1-35.</t>
  </si>
  <si>
    <t>Herleitung von Referenzwerten für die mikrobielle Biomasse und Basalatmung an Graslandstandorten. Nationale Bodenbeobachtung NABO.</t>
  </si>
  <si>
    <t>Homogenisierung von Bodenkohlenstoff-Daten: Harmonisierung der Resultate aus Nassoxidation (FAL-Methode) und Trockenveraschung. Agroscope Science, 62, 1-9.</t>
  </si>
  <si>
    <t>Oberholzer et al. 1999</t>
  </si>
  <si>
    <t>VBB 2009</t>
  </si>
  <si>
    <t>Arbeitshilfe zur Anwendung und Interpretation bodenbiologischer Parameter.</t>
  </si>
  <si>
    <t>Evaluation of soil quality by means of microbiological parameters related to the characteristics of individual arable sites. Agribiol. Res. 52, 2, 113-125.</t>
  </si>
  <si>
    <t>Cmik:Corg [mg/g]</t>
  </si>
  <si>
    <r>
      <t>se</t>
    </r>
    <r>
      <rPr>
        <b/>
        <sz val="8"/>
        <color theme="1"/>
        <rFont val="Calibri"/>
        <family val="2"/>
        <scheme val="minor"/>
      </rPr>
      <t>est</t>
    </r>
  </si>
  <si>
    <t>Critères pour les données de mesure</t>
  </si>
  <si>
    <t>Argile + Limon + Sable + Humus = 100%, méthode FAL</t>
  </si>
  <si>
    <r>
      <t>pH mesuré en CaCl</t>
    </r>
    <r>
      <rPr>
        <vertAlign val="subscript"/>
        <sz val="11"/>
        <color theme="1"/>
        <rFont val="Calibri"/>
        <family val="2"/>
        <scheme val="minor"/>
      </rPr>
      <t>2</t>
    </r>
  </si>
  <si>
    <r>
      <t>Respiration basale, FAL, soit en mg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-C kg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MS h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ou mg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kg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MS 24 h</t>
    </r>
    <r>
      <rPr>
        <vertAlign val="superscript"/>
        <sz val="11"/>
        <color theme="1"/>
        <rFont val="Calibri"/>
        <family val="2"/>
        <scheme val="minor"/>
      </rPr>
      <t>-1</t>
    </r>
  </si>
  <si>
    <r>
      <t>Biomasse microbienne (méthode d'extraction par fumigation), unité de mesure mg kg</t>
    </r>
    <r>
      <rPr>
        <vertAlign val="superscript"/>
        <sz val="11"/>
        <color theme="1"/>
        <rFont val="Calibri"/>
        <family val="2"/>
        <scheme val="minor"/>
      </rPr>
      <t>-1</t>
    </r>
  </si>
  <si>
    <t>Litérature</t>
  </si>
  <si>
    <t>carbone organique mesuré avec la méthode FAL, unité % en poids, ou mesuré avec CN Analyzer et converti en valeurs FAL selon Gubler et al. (2018) avec un facteur de 1.18 pour les sols suisses (CN-Analyzer/1.18 = FAL).</t>
  </si>
  <si>
    <r>
      <t>pH (CaCl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) </t>
    </r>
  </si>
  <si>
    <r>
      <t>Traduction avec DeepL de l'allemand vers le fran</t>
    </r>
    <r>
      <rPr>
        <sz val="11"/>
        <color theme="1"/>
        <rFont val="Calibri"/>
        <family val="2"/>
      </rPr>
      <t>çais</t>
    </r>
  </si>
  <si>
    <t xml:space="preserve"> Calculs</t>
  </si>
  <si>
    <t>SC = Seuil de confiance</t>
  </si>
  <si>
    <r>
      <t>Biomasse microbienne fumigation (mg kg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</si>
  <si>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t>Respiration basale calculée</t>
  </si>
  <si>
    <t>Respiration basale SC inférieur 95%</t>
  </si>
  <si>
    <t>Respiration basale SC inférieur 67%</t>
  </si>
  <si>
    <t>Respiration basale SC supérieur 67%</t>
  </si>
  <si>
    <t>Respiration basale SC supérieur 95%</t>
  </si>
  <si>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scheme val="minor"/>
      </rPr>
      <t>valuation de la respiration basale</t>
    </r>
  </si>
  <si>
    <t>Biomasse microbienne calculée</t>
  </si>
  <si>
    <t>Biomasse mic. SC inférieur 95%</t>
  </si>
  <si>
    <t>Biomasse mic. SC inférieur 67%</t>
  </si>
  <si>
    <t>Biomasse mic. SC supérieur 67%</t>
  </si>
  <si>
    <t>Biomasse mic. SC supérieur 95%</t>
  </si>
  <si>
    <t>Évaluation de la biomasse mic.</t>
  </si>
  <si>
    <t>Indicateur d'état Q-RB</t>
  </si>
  <si>
    <t>Évaluation RB</t>
  </si>
  <si>
    <t>Terre assolée désignation de l'échantillon</t>
  </si>
  <si>
    <t>Entrée de données</t>
  </si>
  <si>
    <t>Valeur Respiration basale soit ou</t>
  </si>
  <si>
    <t>Corg (pois %, méthode FAL)</t>
  </si>
  <si>
    <t>Argile (%)</t>
  </si>
  <si>
    <t>Sable (%)</t>
  </si>
  <si>
    <r>
      <t>Respiration basale (mg 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-C kg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MS h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</si>
  <si>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Respiration basale (mg 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kg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MS 24h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</si>
  <si>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Respiration basale (mg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-C kg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MS h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</si>
  <si>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t>Prairie permanente désignation de l'échantillon</t>
  </si>
  <si>
    <t>Calculs</t>
  </si>
  <si>
    <t>Terre assolée 0-20 cm</t>
  </si>
  <si>
    <t>Prairie permanente 0-20 cm</t>
  </si>
  <si>
    <t>Valeurs de calcul</t>
  </si>
  <si>
    <t>Respiration basale</t>
  </si>
  <si>
    <t>Biomasse</t>
  </si>
  <si>
    <t xml:space="preserve">Biomasse </t>
  </si>
  <si>
    <t>Segment d'axe</t>
  </si>
  <si>
    <r>
      <t>Quotient métabolique qCO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(RB/FE-C Fumigation)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-C /Cmic [mg/g/h)]</t>
    </r>
  </si>
  <si>
    <t>Argil:</t>
  </si>
  <si>
    <t>Sable:</t>
  </si>
  <si>
    <t>RB</t>
  </si>
  <si>
    <t>BM FE-C</t>
  </si>
  <si>
    <t>RB= Respiration basale;  FE-C = biomasse microbienne (méthode d'extraction par fumigation)</t>
  </si>
  <si>
    <t>Indicateur d'état Q-FE-C</t>
  </si>
  <si>
    <t>Évaluation FE-C</t>
  </si>
  <si>
    <t>RB= Respiration basale; FE-C = biomasse microbienne (méthode d'extraction par fumigation)</t>
  </si>
  <si>
    <t>Aide au travail pour le recensement et l'évaluation de paramètres biologiques du sol (VBBio/BioSA (Hrsg.), 2025)</t>
  </si>
  <si>
    <t>Version 1, 14.03.2025</t>
  </si>
  <si>
    <t>VBBio/BSA (Hrsg.) 2025</t>
  </si>
  <si>
    <t>Aide au travail pour le recensement et l'évaluation de paramètres biologiques du 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</si>
</sst>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164" fontId="0" fillId="0" borderId="0" xfId="0" applyNumberFormat="1"/>
    <xf numFmtId="0" fontId="1" fillId="0" borderId="0" xfId="0" applyFont="1"/>
    <xf numFmtId="0" fontId="0" fillId="0" borderId="0" xfId="0" applyAlignment="1">
      <alignment wrapText="1"/>
    </xf>
    <xf numFmtId="2" fontId="0" fillId="0" borderId="0" xfId="0" applyNumberFormat="1"/>
    <xf numFmtId="165" fontId="0" fillId="0" borderId="0" xfId="0" applyNumberFormat="1"/>
    <xf numFmtId="0" fontId="0" fillId="0" borderId="0" xfId="0" applyFont="1"/>
    <xf numFmtId="0" fontId="0" fillId="2" borderId="0" xfId="0" applyFill="1"/>
    <xf numFmtId="0" fontId="0" fillId="0" borderId="0" xfId="0" applyAlignment="1">
      <alignment vertical="top"/>
    </xf>
    <xf numFmtId="0" fontId="0" fillId="0" borderId="0" xfId="0" applyProtection="1">
      <protection locked="0"/>
    </xf>
    <xf numFmtId="0" fontId="5" fillId="0" borderId="0" xfId="1" applyFont="1" applyProtection="1">
      <protection locked="0"/>
    </xf>
    <xf numFmtId="0" fontId="0" fillId="0" borderId="0" xfId="0"/>
    <xf numFmtId="0" fontId="0" fillId="0" borderId="0" xfId="0" applyFill="1"/>
    <xf numFmtId="0" fontId="6" fillId="0" borderId="0" xfId="0" applyFont="1"/>
    <xf numFmtId="0" fontId="7" fillId="0" borderId="0" xfId="0" applyFont="1"/>
    <xf numFmtId="165" fontId="7" fillId="0" borderId="0" xfId="0" applyNumberFormat="1" applyFont="1"/>
    <xf numFmtId="0" fontId="1" fillId="2" borderId="0" xfId="0" applyFont="1" applyFill="1"/>
    <xf numFmtId="0" fontId="0" fillId="0" borderId="0" xfId="0" applyFont="1" applyFill="1"/>
    <xf numFmtId="0" fontId="1" fillId="0" borderId="0" xfId="0" applyFont="1" applyAlignment="1">
      <alignment wrapText="1"/>
    </xf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1" fillId="0" borderId="0" xfId="0" applyFont="1" applyFill="1" applyAlignment="1">
      <alignment horizontal="left"/>
    </xf>
    <xf numFmtId="0" fontId="0" fillId="0" borderId="0" xfId="0" applyFont="1" applyAlignment="1">
      <alignment horizontal="center" wrapText="1"/>
    </xf>
  </cellXfs>
  <cellStyles count="2">
    <cellStyle name="Standard" xfId="0" builtinId="0"/>
    <cellStyle name="Standard 2" xfId="1" xr:uid="{218C426D-5A8A-4F05-949A-564DE4A6DC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B53D6-684A-4FB6-9FA0-CD8C39296619}">
  <dimension ref="A1:I17"/>
  <sheetViews>
    <sheetView tabSelected="1" workbookViewId="0">
      <selection activeCell="B8" sqref="B8:G8"/>
    </sheetView>
  </sheetViews>
  <sheetFormatPr baseColWidth="10" defaultRowHeight="15" x14ac:dyDescent="0.25"/>
  <cols>
    <col min="1" max="1" width="22.28515625" customWidth="1"/>
    <col min="7" max="7" width="21.28515625" customWidth="1"/>
    <col min="9" max="9" width="22.42578125" customWidth="1"/>
    <col min="10" max="10" width="11.42578125" customWidth="1"/>
  </cols>
  <sheetData>
    <row r="1" spans="1:9" s="11" customFormat="1" x14ac:dyDescent="0.25">
      <c r="A1" s="19" t="s">
        <v>72</v>
      </c>
      <c r="B1" s="19"/>
      <c r="C1" s="19"/>
      <c r="D1" s="19"/>
      <c r="E1" s="19"/>
      <c r="F1" s="19"/>
      <c r="G1" s="19"/>
      <c r="I1" s="11" t="s">
        <v>27</v>
      </c>
    </row>
    <row r="2" spans="1:9" x14ac:dyDescent="0.25">
      <c r="A2" s="16"/>
      <c r="B2" s="7"/>
      <c r="C2" s="7"/>
      <c r="D2" s="7"/>
      <c r="E2" s="7"/>
      <c r="F2" s="7"/>
      <c r="G2" s="7"/>
      <c r="I2" s="11" t="s">
        <v>73</v>
      </c>
    </row>
    <row r="3" spans="1:9" ht="18" customHeight="1" x14ac:dyDescent="0.25">
      <c r="A3" s="16" t="s">
        <v>19</v>
      </c>
      <c r="B3" s="7"/>
      <c r="C3" s="7"/>
      <c r="D3" s="7"/>
      <c r="E3" s="7"/>
      <c r="F3" s="7"/>
      <c r="G3" s="7"/>
    </row>
    <row r="4" spans="1:9" x14ac:dyDescent="0.25">
      <c r="A4" s="8" t="s">
        <v>5</v>
      </c>
      <c r="B4" s="20" t="s">
        <v>25</v>
      </c>
      <c r="C4" s="20"/>
      <c r="D4" s="20"/>
      <c r="E4" s="20"/>
      <c r="F4" s="20"/>
      <c r="G4" s="20"/>
    </row>
    <row r="5" spans="1:9" x14ac:dyDescent="0.25">
      <c r="A5" s="11" t="s">
        <v>64</v>
      </c>
      <c r="B5" s="21" t="s">
        <v>20</v>
      </c>
      <c r="C5" s="21"/>
      <c r="D5" s="21"/>
      <c r="E5" s="21"/>
      <c r="F5" s="21"/>
      <c r="G5" s="21"/>
    </row>
    <row r="6" spans="1:9" x14ac:dyDescent="0.25">
      <c r="A6" s="11" t="s">
        <v>65</v>
      </c>
      <c r="B6" s="21" t="s">
        <v>20</v>
      </c>
      <c r="C6" s="21"/>
      <c r="D6" s="21"/>
      <c r="E6" s="21"/>
      <c r="F6" s="21"/>
      <c r="G6" s="21"/>
    </row>
    <row r="7" spans="1:9" ht="18" x14ac:dyDescent="0.25">
      <c r="A7" s="11" t="s">
        <v>6</v>
      </c>
      <c r="B7" s="21" t="s">
        <v>21</v>
      </c>
      <c r="C7" s="21"/>
      <c r="D7" s="21"/>
      <c r="E7" s="21"/>
      <c r="F7" s="21"/>
      <c r="G7" s="21"/>
    </row>
    <row r="8" spans="1:9" ht="34.5" customHeight="1" x14ac:dyDescent="0.25">
      <c r="A8" s="11" t="s">
        <v>66</v>
      </c>
      <c r="B8" s="21" t="s">
        <v>22</v>
      </c>
      <c r="C8" s="21"/>
      <c r="D8" s="21"/>
      <c r="E8" s="21"/>
      <c r="F8" s="21"/>
      <c r="G8" s="21"/>
    </row>
    <row r="9" spans="1:9" ht="18.75" customHeight="1" x14ac:dyDescent="0.25">
      <c r="A9" s="11" t="s">
        <v>67</v>
      </c>
      <c r="B9" s="20" t="s">
        <v>23</v>
      </c>
      <c r="C9" s="20"/>
      <c r="D9" s="20"/>
      <c r="E9" s="20"/>
      <c r="F9" s="20"/>
      <c r="G9" s="20"/>
    </row>
    <row r="11" spans="1:9" s="12" customFormat="1" x14ac:dyDescent="0.25">
      <c r="A11" s="7" t="s">
        <v>24</v>
      </c>
      <c r="B11" s="7"/>
      <c r="C11" s="7"/>
      <c r="D11" s="7"/>
      <c r="E11" s="7"/>
      <c r="F11" s="7"/>
      <c r="G11" s="7"/>
    </row>
    <row r="12" spans="1:9" ht="47.25" customHeight="1" x14ac:dyDescent="0.25">
      <c r="A12" s="17" t="s">
        <v>74</v>
      </c>
      <c r="B12" s="12" t="s">
        <v>75</v>
      </c>
      <c r="C12" s="12"/>
      <c r="D12" s="12"/>
      <c r="E12" s="12"/>
      <c r="F12" s="12"/>
      <c r="G12" s="12"/>
    </row>
    <row r="13" spans="1:9" ht="31.5" customHeight="1" x14ac:dyDescent="0.25">
      <c r="A13" s="8" t="s">
        <v>9</v>
      </c>
      <c r="B13" s="20" t="s">
        <v>11</v>
      </c>
      <c r="C13" s="20"/>
      <c r="D13" s="20"/>
      <c r="E13" s="20"/>
      <c r="F13" s="20"/>
      <c r="G13" s="20"/>
    </row>
    <row r="14" spans="1:9" ht="31.5" customHeight="1" x14ac:dyDescent="0.25">
      <c r="A14" s="8" t="s">
        <v>7</v>
      </c>
      <c r="B14" s="20" t="s">
        <v>10</v>
      </c>
      <c r="C14" s="20"/>
      <c r="D14" s="20"/>
      <c r="E14" s="20"/>
      <c r="F14" s="20"/>
      <c r="G14" s="20"/>
    </row>
    <row r="15" spans="1:9" ht="32.25" customHeight="1" x14ac:dyDescent="0.25">
      <c r="A15" s="8" t="s">
        <v>8</v>
      </c>
      <c r="B15" s="20" t="s">
        <v>12</v>
      </c>
      <c r="C15" s="20"/>
      <c r="D15" s="20"/>
      <c r="E15" s="20"/>
      <c r="F15" s="20"/>
      <c r="G15" s="20"/>
    </row>
    <row r="16" spans="1:9" x14ac:dyDescent="0.25">
      <c r="A16" s="8" t="s">
        <v>13</v>
      </c>
      <c r="B16" s="20" t="s">
        <v>16</v>
      </c>
      <c r="C16" s="20"/>
      <c r="D16" s="20"/>
      <c r="E16" s="20"/>
      <c r="F16" s="20"/>
      <c r="G16" s="20"/>
    </row>
    <row r="17" spans="1:7" x14ac:dyDescent="0.25">
      <c r="A17" s="8" t="s">
        <v>14</v>
      </c>
      <c r="B17" s="20" t="s">
        <v>15</v>
      </c>
      <c r="C17" s="20"/>
      <c r="D17" s="20"/>
      <c r="E17" s="20"/>
      <c r="F17" s="20"/>
      <c r="G17" s="20"/>
    </row>
  </sheetData>
  <sheetProtection algorithmName="SHA-512" hashValue="KW433QNECspWHyTBYXqtZ6yJHjSzp3xc+Omgh9pCw4ujs/AexmBZ+mfXU+iNlKEIN4nkyekvafywh7SiYTLClg==" saltValue="nB8oLplgo2G9C8eAxQkC+Q==" spinCount="100000" sheet="1" objects="1" scenarios="1"/>
  <mergeCells count="12">
    <mergeCell ref="B17:G17"/>
    <mergeCell ref="B4:G4"/>
    <mergeCell ref="B5:G5"/>
    <mergeCell ref="B6:G6"/>
    <mergeCell ref="B7:G7"/>
    <mergeCell ref="B8:G8"/>
    <mergeCell ref="B9:G9"/>
    <mergeCell ref="A1:G1"/>
    <mergeCell ref="B13:G13"/>
    <mergeCell ref="B14:G14"/>
    <mergeCell ref="B15:G15"/>
    <mergeCell ref="B16:G16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58216-046D-4FFC-9694-F6B8EBD01FD5}">
  <dimension ref="A1:AE220"/>
  <sheetViews>
    <sheetView workbookViewId="0">
      <selection activeCell="L21" sqref="L21"/>
    </sheetView>
  </sheetViews>
  <sheetFormatPr baseColWidth="10" defaultRowHeight="15" x14ac:dyDescent="0.25"/>
  <cols>
    <col min="1" max="1" width="17.7109375" customWidth="1"/>
    <col min="2" max="2" width="12.140625" customWidth="1"/>
    <col min="6" max="6" width="20.28515625" customWidth="1"/>
    <col min="7" max="7" width="19.7109375" customWidth="1"/>
    <col min="8" max="8" width="13" customWidth="1"/>
    <col min="9" max="9" width="3.28515625" customWidth="1"/>
    <col min="10" max="10" width="15.140625" customWidth="1"/>
    <col min="11" max="11" width="12.140625" customWidth="1"/>
    <col min="12" max="12" width="12.5703125" customWidth="1"/>
    <col min="13" max="13" width="13.28515625" customWidth="1"/>
    <col min="14" max="14" width="12" customWidth="1"/>
    <col min="15" max="16" width="12.140625" customWidth="1"/>
    <col min="17" max="17" width="3.28515625" customWidth="1"/>
    <col min="18" max="18" width="12.7109375" customWidth="1"/>
    <col min="23" max="23" width="12.85546875" customWidth="1"/>
    <col min="24" max="24" width="4.140625" customWidth="1"/>
    <col min="25" max="25" width="12" bestFit="1" customWidth="1"/>
    <col min="27" max="27" width="12" bestFit="1" customWidth="1"/>
    <col min="29" max="29" width="3.5703125" customWidth="1"/>
    <col min="30" max="30" width="14.85546875" customWidth="1"/>
  </cols>
  <sheetData>
    <row r="1" spans="1:31" x14ac:dyDescent="0.25">
      <c r="A1" s="22" t="s">
        <v>72</v>
      </c>
      <c r="B1" s="22"/>
      <c r="C1" s="22"/>
      <c r="D1" s="22"/>
      <c r="E1" s="22"/>
      <c r="F1" s="22"/>
      <c r="G1" s="22"/>
      <c r="H1" s="11"/>
      <c r="I1" s="11"/>
      <c r="J1" s="11" t="s">
        <v>73</v>
      </c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29.25" customHeight="1" x14ac:dyDescent="0.25">
      <c r="A2" s="18" t="s">
        <v>46</v>
      </c>
      <c r="B2" s="11"/>
      <c r="C2" s="11"/>
      <c r="D2" s="11"/>
      <c r="E2" s="11"/>
      <c r="F2" s="23" t="s">
        <v>47</v>
      </c>
      <c r="G2" s="23"/>
      <c r="H2" s="11"/>
      <c r="I2" s="11"/>
      <c r="J2" s="18" t="s">
        <v>28</v>
      </c>
      <c r="K2" s="11"/>
      <c r="L2" s="11" t="s">
        <v>29</v>
      </c>
      <c r="M2" s="11"/>
      <c r="N2" s="11"/>
      <c r="O2" s="11"/>
      <c r="P2" s="12"/>
      <c r="Q2" s="11"/>
      <c r="R2" s="11"/>
      <c r="S2" s="11"/>
      <c r="T2" s="11"/>
      <c r="U2" s="11"/>
      <c r="V2" s="11"/>
      <c r="W2" s="11"/>
      <c r="X2" s="11"/>
      <c r="Y2" s="20" t="s">
        <v>68</v>
      </c>
      <c r="Z2" s="20"/>
      <c r="AA2" s="20"/>
      <c r="AB2" s="20"/>
      <c r="AC2" s="11"/>
      <c r="AD2" s="11"/>
      <c r="AE2" s="11"/>
    </row>
    <row r="3" spans="1:31" s="3" customFormat="1" ht="98.25" customHeight="1" x14ac:dyDescent="0.35">
      <c r="A3" s="18" t="s">
        <v>45</v>
      </c>
      <c r="B3" s="18" t="s">
        <v>48</v>
      </c>
      <c r="C3" s="18" t="s">
        <v>26</v>
      </c>
      <c r="D3" s="18" t="s">
        <v>49</v>
      </c>
      <c r="E3" s="18" t="s">
        <v>50</v>
      </c>
      <c r="F3" s="18" t="s">
        <v>51</v>
      </c>
      <c r="G3" s="18" t="s">
        <v>52</v>
      </c>
      <c r="H3" s="18" t="s">
        <v>30</v>
      </c>
      <c r="J3" s="3" t="s">
        <v>53</v>
      </c>
      <c r="K3" s="3" t="s">
        <v>31</v>
      </c>
      <c r="L3" s="3" t="s">
        <v>32</v>
      </c>
      <c r="M3" s="3" t="s">
        <v>33</v>
      </c>
      <c r="N3" s="3" t="s">
        <v>34</v>
      </c>
      <c r="O3" s="3" t="s">
        <v>35</v>
      </c>
      <c r="P3" s="3" t="s">
        <v>36</v>
      </c>
      <c r="R3" s="3" t="s">
        <v>37</v>
      </c>
      <c r="S3" s="3" t="s">
        <v>38</v>
      </c>
      <c r="T3" s="3" t="s">
        <v>39</v>
      </c>
      <c r="U3" s="3" t="s">
        <v>40</v>
      </c>
      <c r="V3" s="3" t="s">
        <v>41</v>
      </c>
      <c r="W3" s="3" t="s">
        <v>42</v>
      </c>
      <c r="Y3" s="3" t="s">
        <v>43</v>
      </c>
      <c r="Z3" s="3" t="s">
        <v>44</v>
      </c>
      <c r="AA3" s="3" t="s">
        <v>69</v>
      </c>
      <c r="AB3" s="3" t="s">
        <v>70</v>
      </c>
      <c r="AD3" s="3" t="s">
        <v>63</v>
      </c>
      <c r="AE3" s="3" t="s">
        <v>17</v>
      </c>
    </row>
    <row r="4" spans="1:31" x14ac:dyDescent="0.25">
      <c r="A4" s="9"/>
      <c r="B4" s="9"/>
      <c r="C4" s="9"/>
      <c r="D4" s="9"/>
      <c r="E4" s="9"/>
      <c r="F4" s="9"/>
      <c r="G4" s="9"/>
      <c r="H4" s="9"/>
      <c r="I4" s="11"/>
      <c r="J4" s="11">
        <f>IF($G4&gt;0,($G4/24)/(44/12),$F4)</f>
        <v>0</v>
      </c>
      <c r="K4" s="11" t="e">
        <f>ROUND((EXP(LN('Terre assolée 0-20cm'!$B4)*'Valeur de calcul'!$B$4+'Terre assolée 0-20cm'!$C4*'Valeur de calcul'!$B$5+LN('Terre assolée 0-20cm'!$D4)*'Valeur de calcul'!$B$6+'Terre assolée 0-20cm'!$E4*'Valeur de calcul'!$B$7+'Valeur de calcul'!$B$3)/24)/(44/12),3)</f>
        <v>#NUM!</v>
      </c>
      <c r="L4" s="11" t="e">
        <f>ROUND(EXP(LN($K4)-2*'Valeur de calcul'!$B$8),3)</f>
        <v>#NUM!</v>
      </c>
      <c r="M4" s="11" t="e">
        <f>ROUND(EXP(LN($K4)-'Valeur de calcul'!$B$8),3)</f>
        <v>#NUM!</v>
      </c>
      <c r="N4" s="11" t="e">
        <f>ROUND(EXP(LN($K4)+'Valeur de calcul'!$B$8),3)</f>
        <v>#NUM!</v>
      </c>
      <c r="O4" s="11" t="e">
        <f>ROUND(EXP(LN($K4)+2*'Valeur de calcul'!$B$8),3)</f>
        <v>#NUM!</v>
      </c>
      <c r="P4" s="11" t="str">
        <f>IF($J4=0," ",IF($J4&lt;$L4,"très basse",IF($J4&lt;$M4,"basse",IF($J4&gt;$O4,"très élevée",IF($J4&gt;$N4,"élevée","normal")))))</f>
        <v xml:space="preserve"> </v>
      </c>
      <c r="Q4" s="11"/>
      <c r="R4" s="5" t="e">
        <f>ROUND(EXP((LN($B4)*'Valeur de calcul'!$C$4)+('Terre assolée 0-20cm'!$C4*'Valeur de calcul'!$C$5)+(LN('Terre assolée 0-20cm'!$D4)*'Valeur de calcul'!$C$6)+('Terre assolée 0-20cm'!$E4*'Valeur de calcul'!$C$7)+'Valeur de calcul'!$C$3),1)</f>
        <v>#NUM!</v>
      </c>
      <c r="S4" s="11" t="e">
        <f>ROUND(EXP(LN($R4)-2*'Valeur de calcul'!$C$8),1)</f>
        <v>#NUM!</v>
      </c>
      <c r="T4" s="11" t="e">
        <f>ROUND(EXP(LN($R4)-1*'Valeur de calcul'!$C$8),1)</f>
        <v>#NUM!</v>
      </c>
      <c r="U4" s="11" t="e">
        <f>ROUND(EXP(LN($R4)+1*'Valeur de calcul'!$C$8),1)</f>
        <v>#NUM!</v>
      </c>
      <c r="V4" s="11" t="e">
        <f>ROUND(EXP(LN($R4)+2*'Valeur de calcul'!$C$8),1)</f>
        <v>#NUM!</v>
      </c>
      <c r="W4" s="11" t="str">
        <f>IF($H4=0," ",IF($H4&lt;$S4,"très basse",IF($H4&lt;$T4,"basse",IF($H4&gt;$V4,"très élevée",IF($H4&gt;$U4,"élevée","normal")))))</f>
        <v xml:space="preserve"> </v>
      </c>
      <c r="X4" s="11"/>
      <c r="Y4" s="4" t="e">
        <f>ROUND($F4/$K4,3)</f>
        <v>#NUM!</v>
      </c>
      <c r="Z4" s="11" t="e">
        <f>IF($Y4=0," ",IF($Y4&lt;EXP(-2*'Valeur de calcul'!$B$8),"très basse", IF($Y4&lt;EXP(-1*'Valeur de calcul'!$B$8),"basse",IF($Y4&gt;EXP(2*'Valeur de calcul'!$B$8),"très élevée",IF($Y4&gt;EXP('Valeur de calcul'!$B$8),"élevée","normal")))))</f>
        <v>#NUM!</v>
      </c>
      <c r="AA4" s="4" t="e">
        <f>ROUND($H4/$R4,3)</f>
        <v>#NUM!</v>
      </c>
      <c r="AB4" s="11" t="e">
        <f>IF($AA4=0," ",IF($AA4&lt;EXP(-2*'Valeur de calcul'!$C$8),"très basse", IF($AA4&lt;EXP(-1*'Valeur de calcul'!$C$8),"basse",IF($AA4&gt;EXP(2*'Valeur de calcul'!$C$8),"très élevée",IF($AA4&gt;EXP('Valeur de calcul'!$C$8),"élevée","normal")))))</f>
        <v>#NUM!</v>
      </c>
      <c r="AC4" s="11"/>
      <c r="AD4" s="11" t="e">
        <f>ROUND(1000*$J4/$H4,2)</f>
        <v>#DIV/0!</v>
      </c>
      <c r="AE4" s="11" t="e">
        <f>ROUND(0.1*$H4/$B4,1)</f>
        <v>#DIV/0!</v>
      </c>
    </row>
    <row r="5" spans="1:31" x14ac:dyDescent="0.25">
      <c r="A5" s="9"/>
      <c r="B5" s="9"/>
      <c r="C5" s="9"/>
      <c r="D5" s="9"/>
      <c r="E5" s="9"/>
      <c r="F5" s="9"/>
      <c r="G5" s="9"/>
      <c r="H5" s="9"/>
      <c r="I5" s="11"/>
      <c r="J5" s="11">
        <f t="shared" ref="J5:J68" si="0">IF($G5&gt;0,($G5/24)/(44/12),$F5)</f>
        <v>0</v>
      </c>
      <c r="K5" s="11" t="e">
        <f>ROUND((EXP(LN('Terre assolée 0-20cm'!$B5)*'Valeur de calcul'!$B$4+'Terre assolée 0-20cm'!$C5*'Valeur de calcul'!$B$5+LN('Terre assolée 0-20cm'!$D5)*'Valeur de calcul'!$B$6+'Terre assolée 0-20cm'!$E5*'Valeur de calcul'!$B$7+'Valeur de calcul'!$B$3)/24)/(44/12),3)</f>
        <v>#NUM!</v>
      </c>
      <c r="L5" s="11" t="e">
        <f>ROUND(EXP(LN($K5)-2*'Valeur de calcul'!$B$8),3)</f>
        <v>#NUM!</v>
      </c>
      <c r="M5" s="11" t="e">
        <f>ROUND(EXP(LN($K5)-'Valeur de calcul'!$B$8),3)</f>
        <v>#NUM!</v>
      </c>
      <c r="N5" s="11" t="e">
        <f>ROUND(EXP(LN($K5)+'Valeur de calcul'!$B$8),3)</f>
        <v>#NUM!</v>
      </c>
      <c r="O5" s="11" t="e">
        <f>ROUND(EXP(LN($K5)+2*'Valeur de calcul'!$B$8),3)</f>
        <v>#NUM!</v>
      </c>
      <c r="P5" s="11" t="str">
        <f t="shared" ref="P5:P68" si="1">IF($J5=0," ",IF($J5&lt;$L5,"très basse",IF($J5&lt;$M5,"basse",IF($J5&gt;$O5,"très élevée",IF($J5&gt;$N5,"élevée","normal")))))</f>
        <v xml:space="preserve"> </v>
      </c>
      <c r="Q5" s="11"/>
      <c r="R5" s="5" t="e">
        <f>ROUND(EXP((LN($B5)*'Valeur de calcul'!$C$4)+('Terre assolée 0-20cm'!$C5*'Valeur de calcul'!$C$5)+(LN('Terre assolée 0-20cm'!$D5)*'Valeur de calcul'!$C$6)+('Terre assolée 0-20cm'!$E5*'Valeur de calcul'!$C$7)+'Valeur de calcul'!$C$3),1)</f>
        <v>#NUM!</v>
      </c>
      <c r="S5" s="11" t="e">
        <f>ROUND(EXP(LN($R5)-2*'Valeur de calcul'!$C$8),1)</f>
        <v>#NUM!</v>
      </c>
      <c r="T5" s="11" t="e">
        <f>ROUND(EXP(LN($R5)-1*'Valeur de calcul'!$C$8),1)</f>
        <v>#NUM!</v>
      </c>
      <c r="U5" s="11" t="e">
        <f>ROUND(EXP(LN($R5)+1*'Valeur de calcul'!$C$8),1)</f>
        <v>#NUM!</v>
      </c>
      <c r="V5" s="11" t="e">
        <f>ROUND(EXP(LN($R5)+2*'Valeur de calcul'!$C$8),1)</f>
        <v>#NUM!</v>
      </c>
      <c r="W5" s="11" t="str">
        <f t="shared" ref="W5:W68" si="2">IF($H5=0," ",IF($H5&lt;$S5,"très basse",IF($H5&lt;$T5,"basse",IF($H5&gt;$V5,"très élevée",IF($H5&gt;$U5,"élevée","normal")))))</f>
        <v xml:space="preserve"> </v>
      </c>
      <c r="X5" s="11"/>
      <c r="Y5" s="4" t="e">
        <f t="shared" ref="Y5:Y68" si="3">ROUND($F5/$K5,3)</f>
        <v>#NUM!</v>
      </c>
      <c r="Z5" s="11" t="e">
        <f>IF($Y5=0," ",IF($Y5&lt;EXP(-2*'Valeur de calcul'!$B$8),"très basse", IF($Y5&lt;EXP(-1*'Valeur de calcul'!$B$8),"basse",IF($Y5&gt;EXP(2*'Valeur de calcul'!$B$8),"très élevée",IF($Y5&gt;EXP('Valeur de calcul'!$B$8),"élevée","normal")))))</f>
        <v>#NUM!</v>
      </c>
      <c r="AA5" s="4" t="e">
        <f t="shared" ref="AA5:AA68" si="4">ROUND($H5/$R5,3)</f>
        <v>#NUM!</v>
      </c>
      <c r="AB5" s="11" t="e">
        <f>IF($AA5=0," ",IF($AA5&lt;EXP(-2*'Valeur de calcul'!$C$8),"très basse", IF($AA5&lt;EXP(-1*'Valeur de calcul'!$C$8),"basse",IF($AA5&gt;EXP(2*'Valeur de calcul'!$C$8),"très élevée",IF($AA5&gt;EXP('Valeur de calcul'!$C$8),"élevée","normal")))))</f>
        <v>#NUM!</v>
      </c>
      <c r="AC5" s="11"/>
      <c r="AD5" s="11" t="e">
        <f t="shared" ref="AD5:AD68" si="5">ROUND(1000*$J5/$H5,2)</f>
        <v>#DIV/0!</v>
      </c>
      <c r="AE5" s="11" t="e">
        <f t="shared" ref="AE5:AE68" si="6">ROUND(0.1*$H5/$B5,1)</f>
        <v>#DIV/0!</v>
      </c>
    </row>
    <row r="6" spans="1:31" x14ac:dyDescent="0.25">
      <c r="A6" s="9"/>
      <c r="B6" s="9"/>
      <c r="C6" s="9"/>
      <c r="D6" s="9"/>
      <c r="E6" s="9"/>
      <c r="F6" s="9"/>
      <c r="G6" s="9"/>
      <c r="H6" s="9"/>
      <c r="I6" s="11"/>
      <c r="J6" s="11">
        <f t="shared" si="0"/>
        <v>0</v>
      </c>
      <c r="K6" s="11" t="e">
        <f>ROUND((EXP(LN('Terre assolée 0-20cm'!$B6)*'Valeur de calcul'!$B$4+'Terre assolée 0-20cm'!$C6*'Valeur de calcul'!$B$5+LN('Terre assolée 0-20cm'!$D6)*'Valeur de calcul'!$B$6+'Terre assolée 0-20cm'!$E6*'Valeur de calcul'!$B$7+'Valeur de calcul'!$B$3)/24)/(44/12),3)</f>
        <v>#NUM!</v>
      </c>
      <c r="L6" s="11" t="e">
        <f>ROUND(EXP(LN($K6)-2*'Valeur de calcul'!$B$8),3)</f>
        <v>#NUM!</v>
      </c>
      <c r="M6" s="11" t="e">
        <f>ROUND(EXP(LN($K6)-'Valeur de calcul'!$B$8),3)</f>
        <v>#NUM!</v>
      </c>
      <c r="N6" s="11" t="e">
        <f>ROUND(EXP(LN($K6)+'Valeur de calcul'!$B$8),3)</f>
        <v>#NUM!</v>
      </c>
      <c r="O6" s="11" t="e">
        <f>ROUND(EXP(LN($K6)+2*'Valeur de calcul'!$B$8),3)</f>
        <v>#NUM!</v>
      </c>
      <c r="P6" s="11" t="str">
        <f t="shared" si="1"/>
        <v xml:space="preserve"> </v>
      </c>
      <c r="Q6" s="11"/>
      <c r="R6" s="5" t="e">
        <f>ROUND(EXP((LN($B6)*'Valeur de calcul'!$C$4)+('Terre assolée 0-20cm'!$C6*'Valeur de calcul'!$C$5)+(LN('Terre assolée 0-20cm'!$D6)*'Valeur de calcul'!$C$6)+('Terre assolée 0-20cm'!$E6*'Valeur de calcul'!$C$7)+'Valeur de calcul'!$C$3),1)</f>
        <v>#NUM!</v>
      </c>
      <c r="S6" s="11" t="e">
        <f>ROUND(EXP(LN($R6)-2*'Valeur de calcul'!$C$8),1)</f>
        <v>#NUM!</v>
      </c>
      <c r="T6" s="11" t="e">
        <f>ROUND(EXP(LN($R6)-1*'Valeur de calcul'!$C$8),1)</f>
        <v>#NUM!</v>
      </c>
      <c r="U6" s="11" t="e">
        <f>ROUND(EXP(LN($R6)+1*'Valeur de calcul'!$C$8),1)</f>
        <v>#NUM!</v>
      </c>
      <c r="V6" s="11" t="e">
        <f>ROUND(EXP(LN($R6)+2*'Valeur de calcul'!$C$8),1)</f>
        <v>#NUM!</v>
      </c>
      <c r="W6" s="11" t="str">
        <f t="shared" si="2"/>
        <v xml:space="preserve"> </v>
      </c>
      <c r="X6" s="11"/>
      <c r="Y6" s="4" t="e">
        <f t="shared" si="3"/>
        <v>#NUM!</v>
      </c>
      <c r="Z6" s="11" t="e">
        <f>IF($Y6=0," ",IF($Y6&lt;EXP(-2*'Valeur de calcul'!$B$8),"très basse", IF($Y6&lt;EXP(-1*'Valeur de calcul'!$B$8),"basse",IF($Y6&gt;EXP(2*'Valeur de calcul'!$B$8),"très élevée",IF($Y6&gt;EXP('Valeur de calcul'!$B$8),"élevée","normal")))))</f>
        <v>#NUM!</v>
      </c>
      <c r="AA6" s="4" t="e">
        <f t="shared" si="4"/>
        <v>#NUM!</v>
      </c>
      <c r="AB6" s="11" t="e">
        <f>IF($AA6=0," ",IF($AA6&lt;EXP(-2*'Valeur de calcul'!$C$8),"très basse", IF($AA6&lt;EXP(-1*'Valeur de calcul'!$C$8),"basse",IF($AA6&gt;EXP(2*'Valeur de calcul'!$C$8),"très élevée",IF($AA6&gt;EXP('Valeur de calcul'!$C$8),"élevée","normal")))))</f>
        <v>#NUM!</v>
      </c>
      <c r="AC6" s="11"/>
      <c r="AD6" s="11" t="e">
        <f t="shared" si="5"/>
        <v>#DIV/0!</v>
      </c>
      <c r="AE6" s="11" t="e">
        <f t="shared" si="6"/>
        <v>#DIV/0!</v>
      </c>
    </row>
    <row r="7" spans="1:31" x14ac:dyDescent="0.25">
      <c r="A7" s="9"/>
      <c r="B7" s="9"/>
      <c r="C7" s="9"/>
      <c r="D7" s="9"/>
      <c r="E7" s="9"/>
      <c r="F7" s="9"/>
      <c r="G7" s="9"/>
      <c r="H7" s="9"/>
      <c r="I7" s="11"/>
      <c r="J7" s="11">
        <f t="shared" si="0"/>
        <v>0</v>
      </c>
      <c r="K7" s="11" t="e">
        <f>ROUND((EXP(LN('Terre assolée 0-20cm'!$B7)*'Valeur de calcul'!$B$4+'Terre assolée 0-20cm'!$C7*'Valeur de calcul'!$B$5+LN('Terre assolée 0-20cm'!$D7)*'Valeur de calcul'!$B$6+'Terre assolée 0-20cm'!$E7*'Valeur de calcul'!$B$7+'Valeur de calcul'!$B$3)/24)/(44/12),3)</f>
        <v>#NUM!</v>
      </c>
      <c r="L7" s="11" t="e">
        <f>ROUND(EXP(LN($K7)-2*'Valeur de calcul'!$B$8),3)</f>
        <v>#NUM!</v>
      </c>
      <c r="M7" s="11" t="e">
        <f>ROUND(EXP(LN($K7)-'Valeur de calcul'!$B$8),3)</f>
        <v>#NUM!</v>
      </c>
      <c r="N7" s="11" t="e">
        <f>ROUND(EXP(LN($K7)+'Valeur de calcul'!$B$8),3)</f>
        <v>#NUM!</v>
      </c>
      <c r="O7" s="11" t="e">
        <f>ROUND(EXP(LN($K7)+2*'Valeur de calcul'!$B$8),3)</f>
        <v>#NUM!</v>
      </c>
      <c r="P7" s="11" t="str">
        <f t="shared" si="1"/>
        <v xml:space="preserve"> </v>
      </c>
      <c r="Q7" s="11"/>
      <c r="R7" s="5" t="e">
        <f>ROUND(EXP((LN($B7)*'Valeur de calcul'!$C$4)+('Terre assolée 0-20cm'!$C7*'Valeur de calcul'!$C$5)+(LN('Terre assolée 0-20cm'!$D7)*'Valeur de calcul'!$C$6)+('Terre assolée 0-20cm'!$E7*'Valeur de calcul'!$C$7)+'Valeur de calcul'!$C$3),1)</f>
        <v>#NUM!</v>
      </c>
      <c r="S7" s="11" t="e">
        <f>ROUND(EXP(LN($R7)-2*'Valeur de calcul'!$C$8),1)</f>
        <v>#NUM!</v>
      </c>
      <c r="T7" s="11" t="e">
        <f>ROUND(EXP(LN($R7)-1*'Valeur de calcul'!$C$8),1)</f>
        <v>#NUM!</v>
      </c>
      <c r="U7" s="11" t="e">
        <f>ROUND(EXP(LN($R7)+1*'Valeur de calcul'!$C$8),1)</f>
        <v>#NUM!</v>
      </c>
      <c r="V7" s="11" t="e">
        <f>ROUND(EXP(LN($R7)+2*'Valeur de calcul'!$C$8),1)</f>
        <v>#NUM!</v>
      </c>
      <c r="W7" s="11" t="str">
        <f t="shared" si="2"/>
        <v xml:space="preserve"> </v>
      </c>
      <c r="X7" s="11"/>
      <c r="Y7" s="4" t="e">
        <f t="shared" si="3"/>
        <v>#NUM!</v>
      </c>
      <c r="Z7" s="11" t="e">
        <f>IF($Y7=0," ",IF($Y7&lt;EXP(-2*'Valeur de calcul'!$B$8),"très basse", IF($Y7&lt;EXP(-1*'Valeur de calcul'!$B$8),"basse",IF($Y7&gt;EXP(2*'Valeur de calcul'!$B$8),"très élevée",IF($Y7&gt;EXP('Valeur de calcul'!$B$8),"élevée","normal")))))</f>
        <v>#NUM!</v>
      </c>
      <c r="AA7" s="4" t="e">
        <f t="shared" si="4"/>
        <v>#NUM!</v>
      </c>
      <c r="AB7" s="11" t="e">
        <f>IF($AA7=0," ",IF($AA7&lt;EXP(-2*'Valeur de calcul'!$C$8),"très basse", IF($AA7&lt;EXP(-1*'Valeur de calcul'!$C$8),"basse",IF($AA7&gt;EXP(2*'Valeur de calcul'!$C$8),"très élevée",IF($AA7&gt;EXP('Valeur de calcul'!$C$8),"élevée","normal")))))</f>
        <v>#NUM!</v>
      </c>
      <c r="AC7" s="11"/>
      <c r="AD7" s="11" t="e">
        <f t="shared" si="5"/>
        <v>#DIV/0!</v>
      </c>
      <c r="AE7" s="11" t="e">
        <f t="shared" si="6"/>
        <v>#DIV/0!</v>
      </c>
    </row>
    <row r="8" spans="1:31" x14ac:dyDescent="0.25">
      <c r="A8" s="9"/>
      <c r="B8" s="9"/>
      <c r="C8" s="9"/>
      <c r="D8" s="9"/>
      <c r="E8" s="9"/>
      <c r="F8" s="9"/>
      <c r="G8" s="9"/>
      <c r="H8" s="9"/>
      <c r="I8" s="11"/>
      <c r="J8" s="11">
        <f t="shared" si="0"/>
        <v>0</v>
      </c>
      <c r="K8" s="11" t="e">
        <f>ROUND((EXP(LN('Terre assolée 0-20cm'!$B8)*'Valeur de calcul'!$B$4+'Terre assolée 0-20cm'!$C8*'Valeur de calcul'!$B$5+LN('Terre assolée 0-20cm'!$D8)*'Valeur de calcul'!$B$6+'Terre assolée 0-20cm'!$E8*'Valeur de calcul'!$B$7+'Valeur de calcul'!$B$3)/24)/(44/12),3)</f>
        <v>#NUM!</v>
      </c>
      <c r="L8" s="11" t="e">
        <f>ROUND(EXP(LN($K8)-2*'Valeur de calcul'!$B$8),3)</f>
        <v>#NUM!</v>
      </c>
      <c r="M8" s="11" t="e">
        <f>ROUND(EXP(LN($K8)-'Valeur de calcul'!$B$8),3)</f>
        <v>#NUM!</v>
      </c>
      <c r="N8" s="11" t="e">
        <f>ROUND(EXP(LN($K8)+'Valeur de calcul'!$B$8),3)</f>
        <v>#NUM!</v>
      </c>
      <c r="O8" s="11" t="e">
        <f>ROUND(EXP(LN($K8)+2*'Valeur de calcul'!$B$8),3)</f>
        <v>#NUM!</v>
      </c>
      <c r="P8" s="11" t="str">
        <f t="shared" si="1"/>
        <v xml:space="preserve"> </v>
      </c>
      <c r="Q8" s="11"/>
      <c r="R8" s="5" t="e">
        <f>ROUND(EXP((LN($B8)*'Valeur de calcul'!$C$4)+('Terre assolée 0-20cm'!$C8*'Valeur de calcul'!$C$5)+(LN('Terre assolée 0-20cm'!$D8)*'Valeur de calcul'!$C$6)+('Terre assolée 0-20cm'!$E8*'Valeur de calcul'!$C$7)+'Valeur de calcul'!$C$3),1)</f>
        <v>#NUM!</v>
      </c>
      <c r="S8" s="11" t="e">
        <f>ROUND(EXP(LN($R8)-2*'Valeur de calcul'!$C$8),1)</f>
        <v>#NUM!</v>
      </c>
      <c r="T8" s="11" t="e">
        <f>ROUND(EXP(LN($R8)-1*'Valeur de calcul'!$C$8),1)</f>
        <v>#NUM!</v>
      </c>
      <c r="U8" s="11" t="e">
        <f>ROUND(EXP(LN($R8)+1*'Valeur de calcul'!$C$8),1)</f>
        <v>#NUM!</v>
      </c>
      <c r="V8" s="11" t="e">
        <f>ROUND(EXP(LN($R8)+2*'Valeur de calcul'!$C$8),1)</f>
        <v>#NUM!</v>
      </c>
      <c r="W8" s="11" t="str">
        <f t="shared" si="2"/>
        <v xml:space="preserve"> </v>
      </c>
      <c r="X8" s="11"/>
      <c r="Y8" s="4" t="e">
        <f t="shared" si="3"/>
        <v>#NUM!</v>
      </c>
      <c r="Z8" s="11" t="e">
        <f>IF($Y8=0," ",IF($Y8&lt;EXP(-2*'Valeur de calcul'!$B$8),"très basse", IF($Y8&lt;EXP(-1*'Valeur de calcul'!$B$8),"basse",IF($Y8&gt;EXP(2*'Valeur de calcul'!$B$8),"très élevée",IF($Y8&gt;EXP('Valeur de calcul'!$B$8),"élevée","normal")))))</f>
        <v>#NUM!</v>
      </c>
      <c r="AA8" s="4" t="e">
        <f t="shared" si="4"/>
        <v>#NUM!</v>
      </c>
      <c r="AB8" s="11" t="e">
        <f>IF($AA8=0," ",IF($AA8&lt;EXP(-2*'Valeur de calcul'!$C$8),"très basse", IF($AA8&lt;EXP(-1*'Valeur de calcul'!$C$8),"basse",IF($AA8&gt;EXP(2*'Valeur de calcul'!$C$8),"très élevée",IF($AA8&gt;EXP('Valeur de calcul'!$C$8),"élevée","normal")))))</f>
        <v>#NUM!</v>
      </c>
      <c r="AC8" s="11"/>
      <c r="AD8" s="11" t="e">
        <f t="shared" si="5"/>
        <v>#DIV/0!</v>
      </c>
      <c r="AE8" s="11" t="e">
        <f t="shared" si="6"/>
        <v>#DIV/0!</v>
      </c>
    </row>
    <row r="9" spans="1:31" x14ac:dyDescent="0.25">
      <c r="A9" s="9"/>
      <c r="B9" s="9"/>
      <c r="C9" s="9"/>
      <c r="D9" s="9"/>
      <c r="E9" s="9"/>
      <c r="F9" s="9"/>
      <c r="G9" s="9"/>
      <c r="H9" s="9"/>
      <c r="I9" s="11"/>
      <c r="J9" s="11">
        <f t="shared" si="0"/>
        <v>0</v>
      </c>
      <c r="K9" s="11" t="e">
        <f>ROUND((EXP(LN('Terre assolée 0-20cm'!$B9)*'Valeur de calcul'!$B$4+'Terre assolée 0-20cm'!$C9*'Valeur de calcul'!$B$5+LN('Terre assolée 0-20cm'!$D9)*'Valeur de calcul'!$B$6+'Terre assolée 0-20cm'!$E9*'Valeur de calcul'!$B$7+'Valeur de calcul'!$B$3)/24)/(44/12),3)</f>
        <v>#NUM!</v>
      </c>
      <c r="L9" s="11" t="e">
        <f>ROUND(EXP(LN($K9)-2*'Valeur de calcul'!$B$8),3)</f>
        <v>#NUM!</v>
      </c>
      <c r="M9" s="11" t="e">
        <f>ROUND(EXP(LN($K9)-'Valeur de calcul'!$B$8),3)</f>
        <v>#NUM!</v>
      </c>
      <c r="N9" s="11" t="e">
        <f>ROUND(EXP(LN($K9)+'Valeur de calcul'!$B$8),3)</f>
        <v>#NUM!</v>
      </c>
      <c r="O9" s="11" t="e">
        <f>ROUND(EXP(LN($K9)+2*'Valeur de calcul'!$B$8),3)</f>
        <v>#NUM!</v>
      </c>
      <c r="P9" s="11" t="str">
        <f t="shared" si="1"/>
        <v xml:space="preserve"> </v>
      </c>
      <c r="Q9" s="11"/>
      <c r="R9" s="5" t="e">
        <f>ROUND(EXP((LN($B9)*'Valeur de calcul'!$C$4)+('Terre assolée 0-20cm'!$C9*'Valeur de calcul'!$C$5)+(LN('Terre assolée 0-20cm'!$D9)*'Valeur de calcul'!$C$6)+('Terre assolée 0-20cm'!$E9*'Valeur de calcul'!$C$7)+'Valeur de calcul'!$C$3),1)</f>
        <v>#NUM!</v>
      </c>
      <c r="S9" s="11" t="e">
        <f>ROUND(EXP(LN($R9)-2*'Valeur de calcul'!$C$8),1)</f>
        <v>#NUM!</v>
      </c>
      <c r="T9" s="11" t="e">
        <f>ROUND(EXP(LN($R9)-1*'Valeur de calcul'!$C$8),1)</f>
        <v>#NUM!</v>
      </c>
      <c r="U9" s="11" t="e">
        <f>ROUND(EXP(LN($R9)+1*'Valeur de calcul'!$C$8),1)</f>
        <v>#NUM!</v>
      </c>
      <c r="V9" s="11" t="e">
        <f>ROUND(EXP(LN($R9)+2*'Valeur de calcul'!$C$8),1)</f>
        <v>#NUM!</v>
      </c>
      <c r="W9" s="11" t="str">
        <f t="shared" si="2"/>
        <v xml:space="preserve"> </v>
      </c>
      <c r="X9" s="11"/>
      <c r="Y9" s="4" t="e">
        <f t="shared" si="3"/>
        <v>#NUM!</v>
      </c>
      <c r="Z9" s="11" t="e">
        <f>IF($Y9=0," ",IF($Y9&lt;EXP(-2*'Valeur de calcul'!$B$8),"très basse", IF($Y9&lt;EXP(-1*'Valeur de calcul'!$B$8),"basse",IF($Y9&gt;EXP(2*'Valeur de calcul'!$B$8),"très élevée",IF($Y9&gt;EXP('Valeur de calcul'!$B$8),"élevée","normal")))))</f>
        <v>#NUM!</v>
      </c>
      <c r="AA9" s="4" t="e">
        <f t="shared" si="4"/>
        <v>#NUM!</v>
      </c>
      <c r="AB9" s="11" t="e">
        <f>IF($AA9=0," ",IF($AA9&lt;EXP(-2*'Valeur de calcul'!$C$8),"très basse", IF($AA9&lt;EXP(-1*'Valeur de calcul'!$C$8),"basse",IF($AA9&gt;EXP(2*'Valeur de calcul'!$C$8),"très élevée",IF($AA9&gt;EXP('Valeur de calcul'!$C$8),"élevée","normal")))))</f>
        <v>#NUM!</v>
      </c>
      <c r="AC9" s="11"/>
      <c r="AD9" s="11" t="e">
        <f t="shared" si="5"/>
        <v>#DIV/0!</v>
      </c>
      <c r="AE9" s="11" t="e">
        <f t="shared" si="6"/>
        <v>#DIV/0!</v>
      </c>
    </row>
    <row r="10" spans="1:31" x14ac:dyDescent="0.25">
      <c r="A10" s="9"/>
      <c r="B10" s="9"/>
      <c r="C10" s="9"/>
      <c r="D10" s="9"/>
      <c r="E10" s="9"/>
      <c r="F10" s="9"/>
      <c r="G10" s="9"/>
      <c r="H10" s="9"/>
      <c r="I10" s="11"/>
      <c r="J10" s="11">
        <f t="shared" si="0"/>
        <v>0</v>
      </c>
      <c r="K10" s="11" t="e">
        <f>ROUND((EXP(LN('Terre assolée 0-20cm'!$B10)*'Valeur de calcul'!$B$4+'Terre assolée 0-20cm'!$C10*'Valeur de calcul'!$B$5+LN('Terre assolée 0-20cm'!$D10)*'Valeur de calcul'!$B$6+'Terre assolée 0-20cm'!$E10*'Valeur de calcul'!$B$7+'Valeur de calcul'!$B$3)/24)/(44/12),3)</f>
        <v>#NUM!</v>
      </c>
      <c r="L10" s="11" t="e">
        <f>ROUND(EXP(LN($K10)-2*'Valeur de calcul'!$B$8),3)</f>
        <v>#NUM!</v>
      </c>
      <c r="M10" s="11" t="e">
        <f>ROUND(EXP(LN($K10)-'Valeur de calcul'!$B$8),3)</f>
        <v>#NUM!</v>
      </c>
      <c r="N10" s="11" t="e">
        <f>ROUND(EXP(LN($K10)+'Valeur de calcul'!$B$8),3)</f>
        <v>#NUM!</v>
      </c>
      <c r="O10" s="11" t="e">
        <f>ROUND(EXP(LN($K10)+2*'Valeur de calcul'!$B$8),3)</f>
        <v>#NUM!</v>
      </c>
      <c r="P10" s="11" t="str">
        <f t="shared" si="1"/>
        <v xml:space="preserve"> </v>
      </c>
      <c r="Q10" s="11"/>
      <c r="R10" s="5" t="e">
        <f>ROUND(EXP((LN($B10)*'Valeur de calcul'!$C$4)+('Terre assolée 0-20cm'!$C10*'Valeur de calcul'!$C$5)+(LN('Terre assolée 0-20cm'!$D10)*'Valeur de calcul'!$C$6)+('Terre assolée 0-20cm'!$E10*'Valeur de calcul'!$C$7)+'Valeur de calcul'!$C$3),1)</f>
        <v>#NUM!</v>
      </c>
      <c r="S10" s="11" t="e">
        <f>ROUND(EXP(LN($R10)-2*'Valeur de calcul'!$C$8),1)</f>
        <v>#NUM!</v>
      </c>
      <c r="T10" s="11" t="e">
        <f>ROUND(EXP(LN($R10)-1*'Valeur de calcul'!$C$8),1)</f>
        <v>#NUM!</v>
      </c>
      <c r="U10" s="11" t="e">
        <f>ROUND(EXP(LN($R10)+1*'Valeur de calcul'!$C$8),1)</f>
        <v>#NUM!</v>
      </c>
      <c r="V10" s="11" t="e">
        <f>ROUND(EXP(LN($R10)+2*'Valeur de calcul'!$C$8),1)</f>
        <v>#NUM!</v>
      </c>
      <c r="W10" s="11" t="str">
        <f t="shared" si="2"/>
        <v xml:space="preserve"> </v>
      </c>
      <c r="X10" s="11"/>
      <c r="Y10" s="4" t="e">
        <f t="shared" si="3"/>
        <v>#NUM!</v>
      </c>
      <c r="Z10" s="11" t="e">
        <f>IF($Y10=0," ",IF($Y10&lt;EXP(-2*'Valeur de calcul'!$B$8),"très basse", IF($Y10&lt;EXP(-1*'Valeur de calcul'!$B$8),"basse",IF($Y10&gt;EXP(2*'Valeur de calcul'!$B$8),"très élevée",IF($Y10&gt;EXP('Valeur de calcul'!$B$8),"élevée","normal")))))</f>
        <v>#NUM!</v>
      </c>
      <c r="AA10" s="4" t="e">
        <f t="shared" si="4"/>
        <v>#NUM!</v>
      </c>
      <c r="AB10" s="11" t="e">
        <f>IF($AA10=0," ",IF($AA10&lt;EXP(-2*'Valeur de calcul'!$C$8),"très basse", IF($AA10&lt;EXP(-1*'Valeur de calcul'!$C$8),"basse",IF($AA10&gt;EXP(2*'Valeur de calcul'!$C$8),"très élevée",IF($AA10&gt;EXP('Valeur de calcul'!$C$8),"élevée","normal")))))</f>
        <v>#NUM!</v>
      </c>
      <c r="AC10" s="11"/>
      <c r="AD10" s="11" t="e">
        <f t="shared" si="5"/>
        <v>#DIV/0!</v>
      </c>
      <c r="AE10" s="11" t="e">
        <f t="shared" si="6"/>
        <v>#DIV/0!</v>
      </c>
    </row>
    <row r="11" spans="1:31" x14ac:dyDescent="0.25">
      <c r="A11" s="9"/>
      <c r="B11" s="9"/>
      <c r="C11" s="9"/>
      <c r="D11" s="9"/>
      <c r="E11" s="9"/>
      <c r="F11" s="9"/>
      <c r="G11" s="9"/>
      <c r="H11" s="9"/>
      <c r="I11" s="11"/>
      <c r="J11" s="11">
        <f t="shared" si="0"/>
        <v>0</v>
      </c>
      <c r="K11" s="11" t="e">
        <f>ROUND((EXP(LN('Terre assolée 0-20cm'!$B11)*'Valeur de calcul'!$B$4+'Terre assolée 0-20cm'!$C11*'Valeur de calcul'!$B$5+LN('Terre assolée 0-20cm'!$D11)*'Valeur de calcul'!$B$6+'Terre assolée 0-20cm'!$E11*'Valeur de calcul'!$B$7+'Valeur de calcul'!$B$3)/24)/(44/12),3)</f>
        <v>#NUM!</v>
      </c>
      <c r="L11" s="11" t="e">
        <f>ROUND(EXP(LN($K11)-2*'Valeur de calcul'!$B$8),3)</f>
        <v>#NUM!</v>
      </c>
      <c r="M11" s="11" t="e">
        <f>ROUND(EXP(LN($K11)-'Valeur de calcul'!$B$8),3)</f>
        <v>#NUM!</v>
      </c>
      <c r="N11" s="11" t="e">
        <f>ROUND(EXP(LN($K11)+'Valeur de calcul'!$B$8),3)</f>
        <v>#NUM!</v>
      </c>
      <c r="O11" s="11" t="e">
        <f>ROUND(EXP(LN($K11)+2*'Valeur de calcul'!$B$8),3)</f>
        <v>#NUM!</v>
      </c>
      <c r="P11" s="11" t="str">
        <f t="shared" si="1"/>
        <v xml:space="preserve"> </v>
      </c>
      <c r="Q11" s="11"/>
      <c r="R11" s="5" t="e">
        <f>ROUND(EXP((LN($B11)*'Valeur de calcul'!$C$4)+('Terre assolée 0-20cm'!$C11*'Valeur de calcul'!$C$5)+(LN('Terre assolée 0-20cm'!$D11)*'Valeur de calcul'!$C$6)+('Terre assolée 0-20cm'!$E11*'Valeur de calcul'!$C$7)+'Valeur de calcul'!$C$3),1)</f>
        <v>#NUM!</v>
      </c>
      <c r="S11" s="11" t="e">
        <f>ROUND(EXP(LN($R11)-2*'Valeur de calcul'!$C$8),1)</f>
        <v>#NUM!</v>
      </c>
      <c r="T11" s="11" t="e">
        <f>ROUND(EXP(LN($R11)-1*'Valeur de calcul'!$C$8),1)</f>
        <v>#NUM!</v>
      </c>
      <c r="U11" s="11" t="e">
        <f>ROUND(EXP(LN($R11)+1*'Valeur de calcul'!$C$8),1)</f>
        <v>#NUM!</v>
      </c>
      <c r="V11" s="11" t="e">
        <f>ROUND(EXP(LN($R11)+2*'Valeur de calcul'!$C$8),1)</f>
        <v>#NUM!</v>
      </c>
      <c r="W11" s="11" t="str">
        <f t="shared" si="2"/>
        <v xml:space="preserve"> </v>
      </c>
      <c r="X11" s="11"/>
      <c r="Y11" s="4" t="e">
        <f t="shared" si="3"/>
        <v>#NUM!</v>
      </c>
      <c r="Z11" s="11" t="e">
        <f>IF($Y11=0," ",IF($Y11&lt;EXP(-2*'Valeur de calcul'!$B$8),"très basse", IF($Y11&lt;EXP(-1*'Valeur de calcul'!$B$8),"basse",IF($Y11&gt;EXP(2*'Valeur de calcul'!$B$8),"très élevée",IF($Y11&gt;EXP('Valeur de calcul'!$B$8),"élevée","normal")))))</f>
        <v>#NUM!</v>
      </c>
      <c r="AA11" s="4" t="e">
        <f t="shared" si="4"/>
        <v>#NUM!</v>
      </c>
      <c r="AB11" s="11" t="e">
        <f>IF($AA11=0," ",IF($AA11&lt;EXP(-2*'Valeur de calcul'!$C$8),"très basse", IF($AA11&lt;EXP(-1*'Valeur de calcul'!$C$8),"basse",IF($AA11&gt;EXP(2*'Valeur de calcul'!$C$8),"très élevée",IF($AA11&gt;EXP('Valeur de calcul'!$C$8),"élevée","normal")))))</f>
        <v>#NUM!</v>
      </c>
      <c r="AC11" s="11"/>
      <c r="AD11" s="11" t="e">
        <f t="shared" si="5"/>
        <v>#DIV/0!</v>
      </c>
      <c r="AE11" s="11" t="e">
        <f t="shared" si="6"/>
        <v>#DIV/0!</v>
      </c>
    </row>
    <row r="12" spans="1:31" x14ac:dyDescent="0.25">
      <c r="A12" s="9"/>
      <c r="B12" s="9"/>
      <c r="C12" s="9"/>
      <c r="D12" s="9"/>
      <c r="E12" s="9"/>
      <c r="F12" s="9"/>
      <c r="G12" s="9"/>
      <c r="H12" s="9"/>
      <c r="I12" s="11"/>
      <c r="J12" s="11">
        <f t="shared" si="0"/>
        <v>0</v>
      </c>
      <c r="K12" s="11" t="e">
        <f>ROUND((EXP(LN('Terre assolée 0-20cm'!$B12)*'Valeur de calcul'!$B$4+'Terre assolée 0-20cm'!$C12*'Valeur de calcul'!$B$5+LN('Terre assolée 0-20cm'!$D12)*'Valeur de calcul'!$B$6+'Terre assolée 0-20cm'!$E12*'Valeur de calcul'!$B$7+'Valeur de calcul'!$B$3)/24)/(44/12),3)</f>
        <v>#NUM!</v>
      </c>
      <c r="L12" s="11" t="e">
        <f>ROUND(EXP(LN($K12)-2*'Valeur de calcul'!$B$8),3)</f>
        <v>#NUM!</v>
      </c>
      <c r="M12" s="11" t="e">
        <f>ROUND(EXP(LN($K12)-'Valeur de calcul'!$B$8),3)</f>
        <v>#NUM!</v>
      </c>
      <c r="N12" s="11" t="e">
        <f>ROUND(EXP(LN($K12)+'Valeur de calcul'!$B$8),3)</f>
        <v>#NUM!</v>
      </c>
      <c r="O12" s="11" t="e">
        <f>ROUND(EXP(LN($K12)+2*'Valeur de calcul'!$B$8),3)</f>
        <v>#NUM!</v>
      </c>
      <c r="P12" s="11" t="str">
        <f t="shared" si="1"/>
        <v xml:space="preserve"> </v>
      </c>
      <c r="Q12" s="11"/>
      <c r="R12" s="5" t="e">
        <f>ROUND(EXP((LN($B12)*'Valeur de calcul'!$C$4)+('Terre assolée 0-20cm'!$C12*'Valeur de calcul'!$C$5)+(LN('Terre assolée 0-20cm'!$D12)*'Valeur de calcul'!$C$6)+('Terre assolée 0-20cm'!$E12*'Valeur de calcul'!$C$7)+'Valeur de calcul'!$C$3),1)</f>
        <v>#NUM!</v>
      </c>
      <c r="S12" s="11" t="e">
        <f>ROUND(EXP(LN($R12)-2*'Valeur de calcul'!$C$8),1)</f>
        <v>#NUM!</v>
      </c>
      <c r="T12" s="11" t="e">
        <f>ROUND(EXP(LN($R12)-1*'Valeur de calcul'!$C$8),1)</f>
        <v>#NUM!</v>
      </c>
      <c r="U12" s="11" t="e">
        <f>ROUND(EXP(LN($R12)+1*'Valeur de calcul'!$C$8),1)</f>
        <v>#NUM!</v>
      </c>
      <c r="V12" s="11" t="e">
        <f>ROUND(EXP(LN($R12)+2*'Valeur de calcul'!$C$8),1)</f>
        <v>#NUM!</v>
      </c>
      <c r="W12" s="11" t="str">
        <f t="shared" si="2"/>
        <v xml:space="preserve"> </v>
      </c>
      <c r="X12" s="11"/>
      <c r="Y12" s="4" t="e">
        <f t="shared" si="3"/>
        <v>#NUM!</v>
      </c>
      <c r="Z12" s="11" t="e">
        <f>IF($Y12=0," ",IF($Y12&lt;EXP(-2*'Valeur de calcul'!$B$8),"très basse", IF($Y12&lt;EXP(-1*'Valeur de calcul'!$B$8),"basse",IF($Y12&gt;EXP(2*'Valeur de calcul'!$B$8),"très élevée",IF($Y12&gt;EXP('Valeur de calcul'!$B$8),"élevée","normal")))))</f>
        <v>#NUM!</v>
      </c>
      <c r="AA12" s="4" t="e">
        <f t="shared" si="4"/>
        <v>#NUM!</v>
      </c>
      <c r="AB12" s="11" t="e">
        <f>IF($AA12=0," ",IF($AA12&lt;EXP(-2*'Valeur de calcul'!$C$8),"très basse", IF($AA12&lt;EXP(-1*'Valeur de calcul'!$C$8),"basse",IF($AA12&gt;EXP(2*'Valeur de calcul'!$C$8),"très élevée",IF($AA12&gt;EXP('Valeur de calcul'!$C$8),"élevée","normal")))))</f>
        <v>#NUM!</v>
      </c>
      <c r="AC12" s="11"/>
      <c r="AD12" s="11" t="e">
        <f t="shared" si="5"/>
        <v>#DIV/0!</v>
      </c>
      <c r="AE12" s="11" t="e">
        <f t="shared" si="6"/>
        <v>#DIV/0!</v>
      </c>
    </row>
    <row r="13" spans="1:31" x14ac:dyDescent="0.25">
      <c r="A13" s="9"/>
      <c r="B13" s="9"/>
      <c r="C13" s="9"/>
      <c r="D13" s="9"/>
      <c r="E13" s="9"/>
      <c r="F13" s="9"/>
      <c r="G13" s="9"/>
      <c r="H13" s="9"/>
      <c r="I13" s="11"/>
      <c r="J13" s="11">
        <f t="shared" si="0"/>
        <v>0</v>
      </c>
      <c r="K13" s="11" t="e">
        <f>ROUND((EXP(LN('Terre assolée 0-20cm'!$B13)*'Valeur de calcul'!$B$4+'Terre assolée 0-20cm'!$C13*'Valeur de calcul'!$B$5+LN('Terre assolée 0-20cm'!$D13)*'Valeur de calcul'!$B$6+'Terre assolée 0-20cm'!$E13*'Valeur de calcul'!$B$7+'Valeur de calcul'!$B$3)/24)/(44/12),3)</f>
        <v>#NUM!</v>
      </c>
      <c r="L13" s="11" t="e">
        <f>ROUND(EXP(LN($K13)-2*'Valeur de calcul'!$B$8),3)</f>
        <v>#NUM!</v>
      </c>
      <c r="M13" s="11" t="e">
        <f>ROUND(EXP(LN($K13)-'Valeur de calcul'!$B$8),3)</f>
        <v>#NUM!</v>
      </c>
      <c r="N13" s="11" t="e">
        <f>ROUND(EXP(LN($K13)+'Valeur de calcul'!$B$8),3)</f>
        <v>#NUM!</v>
      </c>
      <c r="O13" s="11" t="e">
        <f>ROUND(EXP(LN($K13)+2*'Valeur de calcul'!$B$8),3)</f>
        <v>#NUM!</v>
      </c>
      <c r="P13" s="11" t="str">
        <f t="shared" si="1"/>
        <v xml:space="preserve"> </v>
      </c>
      <c r="Q13" s="11"/>
      <c r="R13" s="5" t="e">
        <f>ROUND(EXP((LN($B13)*'Valeur de calcul'!$C$4)+('Terre assolée 0-20cm'!$C13*'Valeur de calcul'!$C$5)+(LN('Terre assolée 0-20cm'!$D13)*'Valeur de calcul'!$C$6)+('Terre assolée 0-20cm'!$E13*'Valeur de calcul'!$C$7)+'Valeur de calcul'!$C$3),1)</f>
        <v>#NUM!</v>
      </c>
      <c r="S13" s="11" t="e">
        <f>ROUND(EXP(LN($R13)-2*'Valeur de calcul'!$C$8),1)</f>
        <v>#NUM!</v>
      </c>
      <c r="T13" s="11" t="e">
        <f>ROUND(EXP(LN($R13)-1*'Valeur de calcul'!$C$8),1)</f>
        <v>#NUM!</v>
      </c>
      <c r="U13" s="11" t="e">
        <f>ROUND(EXP(LN($R13)+1*'Valeur de calcul'!$C$8),1)</f>
        <v>#NUM!</v>
      </c>
      <c r="V13" s="11" t="e">
        <f>ROUND(EXP(LN($R13)+2*'Valeur de calcul'!$C$8),1)</f>
        <v>#NUM!</v>
      </c>
      <c r="W13" s="11" t="str">
        <f t="shared" si="2"/>
        <v xml:space="preserve"> </v>
      </c>
      <c r="X13" s="11"/>
      <c r="Y13" s="4" t="e">
        <f t="shared" si="3"/>
        <v>#NUM!</v>
      </c>
      <c r="Z13" s="11" t="e">
        <f>IF($Y13=0," ",IF($Y13&lt;EXP(-2*'Valeur de calcul'!$B$8),"très basse", IF($Y13&lt;EXP(-1*'Valeur de calcul'!$B$8),"basse",IF($Y13&gt;EXP(2*'Valeur de calcul'!$B$8),"très élevée",IF($Y13&gt;EXP('Valeur de calcul'!$B$8),"élevée","normal")))))</f>
        <v>#NUM!</v>
      </c>
      <c r="AA13" s="4" t="e">
        <f t="shared" si="4"/>
        <v>#NUM!</v>
      </c>
      <c r="AB13" s="11" t="e">
        <f>IF($AA13=0," ",IF($AA13&lt;EXP(-2*'Valeur de calcul'!$C$8),"très basse", IF($AA13&lt;EXP(-1*'Valeur de calcul'!$C$8),"basse",IF($AA13&gt;EXP(2*'Valeur de calcul'!$C$8),"très élevée",IF($AA13&gt;EXP('Valeur de calcul'!$C$8),"élevée","normal")))))</f>
        <v>#NUM!</v>
      </c>
      <c r="AC13" s="11"/>
      <c r="AD13" s="11" t="e">
        <f t="shared" si="5"/>
        <v>#DIV/0!</v>
      </c>
      <c r="AE13" s="11" t="e">
        <f t="shared" si="6"/>
        <v>#DIV/0!</v>
      </c>
    </row>
    <row r="14" spans="1:31" x14ac:dyDescent="0.25">
      <c r="A14" s="9"/>
      <c r="B14" s="9"/>
      <c r="C14" s="9"/>
      <c r="D14" s="9"/>
      <c r="E14" s="9"/>
      <c r="F14" s="9"/>
      <c r="G14" s="9"/>
      <c r="H14" s="9"/>
      <c r="I14" s="11"/>
      <c r="J14" s="11">
        <f t="shared" si="0"/>
        <v>0</v>
      </c>
      <c r="K14" s="11" t="e">
        <f>ROUND((EXP(LN('Terre assolée 0-20cm'!$B14)*'Valeur de calcul'!$B$4+'Terre assolée 0-20cm'!$C14*'Valeur de calcul'!$B$5+LN('Terre assolée 0-20cm'!$D14)*'Valeur de calcul'!$B$6+'Terre assolée 0-20cm'!$E14*'Valeur de calcul'!$B$7+'Valeur de calcul'!$B$3)/24)/(44/12),3)</f>
        <v>#NUM!</v>
      </c>
      <c r="L14" s="11" t="e">
        <f>ROUND(EXP(LN($K14)-2*'Valeur de calcul'!$B$8),3)</f>
        <v>#NUM!</v>
      </c>
      <c r="M14" s="11" t="e">
        <f>ROUND(EXP(LN($K14)-'Valeur de calcul'!$B$8),3)</f>
        <v>#NUM!</v>
      </c>
      <c r="N14" s="11" t="e">
        <f>ROUND(EXP(LN($K14)+'Valeur de calcul'!$B$8),3)</f>
        <v>#NUM!</v>
      </c>
      <c r="O14" s="11" t="e">
        <f>ROUND(EXP(LN($K14)+2*'Valeur de calcul'!$B$8),3)</f>
        <v>#NUM!</v>
      </c>
      <c r="P14" s="11" t="str">
        <f t="shared" si="1"/>
        <v xml:space="preserve"> </v>
      </c>
      <c r="Q14" s="11"/>
      <c r="R14" s="5" t="e">
        <f>ROUND(EXP((LN($B14)*'Valeur de calcul'!$C$4)+('Terre assolée 0-20cm'!$C14*'Valeur de calcul'!$C$5)+(LN('Terre assolée 0-20cm'!$D14)*'Valeur de calcul'!$C$6)+('Terre assolée 0-20cm'!$E14*'Valeur de calcul'!$C$7)+'Valeur de calcul'!$C$3),1)</f>
        <v>#NUM!</v>
      </c>
      <c r="S14" s="11" t="e">
        <f>ROUND(EXP(LN($R14)-2*'Valeur de calcul'!$C$8),1)</f>
        <v>#NUM!</v>
      </c>
      <c r="T14" s="11" t="e">
        <f>ROUND(EXP(LN($R14)-1*'Valeur de calcul'!$C$8),1)</f>
        <v>#NUM!</v>
      </c>
      <c r="U14" s="11" t="e">
        <f>ROUND(EXP(LN($R14)+1*'Valeur de calcul'!$C$8),1)</f>
        <v>#NUM!</v>
      </c>
      <c r="V14" s="11" t="e">
        <f>ROUND(EXP(LN($R14)+2*'Valeur de calcul'!$C$8),1)</f>
        <v>#NUM!</v>
      </c>
      <c r="W14" s="11" t="str">
        <f t="shared" si="2"/>
        <v xml:space="preserve"> </v>
      </c>
      <c r="X14" s="11"/>
      <c r="Y14" s="4" t="e">
        <f t="shared" si="3"/>
        <v>#NUM!</v>
      </c>
      <c r="Z14" s="11" t="e">
        <f>IF($Y14=0," ",IF($Y14&lt;EXP(-2*'Valeur de calcul'!$B$8),"très basse", IF($Y14&lt;EXP(-1*'Valeur de calcul'!$B$8),"basse",IF($Y14&gt;EXP(2*'Valeur de calcul'!$B$8),"très élevée",IF($Y14&gt;EXP('Valeur de calcul'!$B$8),"élevée","normal")))))</f>
        <v>#NUM!</v>
      </c>
      <c r="AA14" s="4" t="e">
        <f t="shared" si="4"/>
        <v>#NUM!</v>
      </c>
      <c r="AB14" s="11" t="e">
        <f>IF($AA14=0," ",IF($AA14&lt;EXP(-2*'Valeur de calcul'!$C$8),"très basse", IF($AA14&lt;EXP(-1*'Valeur de calcul'!$C$8),"basse",IF($AA14&gt;EXP(2*'Valeur de calcul'!$C$8),"très élevée",IF($AA14&gt;EXP('Valeur de calcul'!$C$8),"élevée","normal")))))</f>
        <v>#NUM!</v>
      </c>
      <c r="AC14" s="11"/>
      <c r="AD14" s="11" t="e">
        <f t="shared" si="5"/>
        <v>#DIV/0!</v>
      </c>
      <c r="AE14" s="11" t="e">
        <f t="shared" si="6"/>
        <v>#DIV/0!</v>
      </c>
    </row>
    <row r="15" spans="1:31" x14ac:dyDescent="0.25">
      <c r="A15" s="9"/>
      <c r="B15" s="9"/>
      <c r="C15" s="9"/>
      <c r="D15" s="9"/>
      <c r="E15" s="9"/>
      <c r="F15" s="9"/>
      <c r="G15" s="9"/>
      <c r="H15" s="9"/>
      <c r="I15" s="11"/>
      <c r="J15" s="11">
        <f t="shared" si="0"/>
        <v>0</v>
      </c>
      <c r="K15" s="11" t="e">
        <f>ROUND((EXP(LN('Terre assolée 0-20cm'!$B15)*'Valeur de calcul'!$B$4+'Terre assolée 0-20cm'!$C15*'Valeur de calcul'!$B$5+LN('Terre assolée 0-20cm'!$D15)*'Valeur de calcul'!$B$6+'Terre assolée 0-20cm'!$E15*'Valeur de calcul'!$B$7+'Valeur de calcul'!$B$3)/24)/(44/12),3)</f>
        <v>#NUM!</v>
      </c>
      <c r="L15" s="11" t="e">
        <f>ROUND(EXP(LN($K15)-2*'Valeur de calcul'!$B$8),3)</f>
        <v>#NUM!</v>
      </c>
      <c r="M15" s="11" t="e">
        <f>ROUND(EXP(LN($K15)-'Valeur de calcul'!$B$8),3)</f>
        <v>#NUM!</v>
      </c>
      <c r="N15" s="11" t="e">
        <f>ROUND(EXP(LN($K15)+'Valeur de calcul'!$B$8),3)</f>
        <v>#NUM!</v>
      </c>
      <c r="O15" s="11" t="e">
        <f>ROUND(EXP(LN($K15)+2*'Valeur de calcul'!$B$8),3)</f>
        <v>#NUM!</v>
      </c>
      <c r="P15" s="11" t="str">
        <f t="shared" si="1"/>
        <v xml:space="preserve"> </v>
      </c>
      <c r="Q15" s="11"/>
      <c r="R15" s="5" t="e">
        <f>ROUND(EXP((LN($B15)*'Valeur de calcul'!$C$4)+('Terre assolée 0-20cm'!$C15*'Valeur de calcul'!$C$5)+(LN('Terre assolée 0-20cm'!$D15)*'Valeur de calcul'!$C$6)+('Terre assolée 0-20cm'!$E15*'Valeur de calcul'!$C$7)+'Valeur de calcul'!$C$3),1)</f>
        <v>#NUM!</v>
      </c>
      <c r="S15" s="11" t="e">
        <f>ROUND(EXP(LN($R15)-2*'Valeur de calcul'!$C$8),1)</f>
        <v>#NUM!</v>
      </c>
      <c r="T15" s="11" t="e">
        <f>ROUND(EXP(LN($R15)-1*'Valeur de calcul'!$C$8),1)</f>
        <v>#NUM!</v>
      </c>
      <c r="U15" s="11" t="e">
        <f>ROUND(EXP(LN($R15)+1*'Valeur de calcul'!$C$8),1)</f>
        <v>#NUM!</v>
      </c>
      <c r="V15" s="11" t="e">
        <f>ROUND(EXP(LN($R15)+2*'Valeur de calcul'!$C$8),1)</f>
        <v>#NUM!</v>
      </c>
      <c r="W15" s="11" t="str">
        <f t="shared" si="2"/>
        <v xml:space="preserve"> </v>
      </c>
      <c r="X15" s="11"/>
      <c r="Y15" s="4" t="e">
        <f t="shared" si="3"/>
        <v>#NUM!</v>
      </c>
      <c r="Z15" s="11" t="e">
        <f>IF($Y15=0," ",IF($Y15&lt;EXP(-2*'Valeur de calcul'!$B$8),"très basse", IF($Y15&lt;EXP(-1*'Valeur de calcul'!$B$8),"basse",IF($Y15&gt;EXP(2*'Valeur de calcul'!$B$8),"très élevée",IF($Y15&gt;EXP('Valeur de calcul'!$B$8),"élevée","normal")))))</f>
        <v>#NUM!</v>
      </c>
      <c r="AA15" s="4" t="e">
        <f t="shared" si="4"/>
        <v>#NUM!</v>
      </c>
      <c r="AB15" s="11" t="e">
        <f>IF($AA15=0," ",IF($AA15&lt;EXP(-2*'Valeur de calcul'!$C$8),"très basse", IF($AA15&lt;EXP(-1*'Valeur de calcul'!$C$8),"basse",IF($AA15&gt;EXP(2*'Valeur de calcul'!$C$8),"très élevée",IF($AA15&gt;EXP('Valeur de calcul'!$C$8),"élevée","normal")))))</f>
        <v>#NUM!</v>
      </c>
      <c r="AC15" s="11"/>
      <c r="AD15" s="11" t="e">
        <f t="shared" si="5"/>
        <v>#DIV/0!</v>
      </c>
      <c r="AE15" s="11" t="e">
        <f t="shared" si="6"/>
        <v>#DIV/0!</v>
      </c>
    </row>
    <row r="16" spans="1:31" x14ac:dyDescent="0.25">
      <c r="A16" s="9"/>
      <c r="B16" s="9"/>
      <c r="C16" s="9"/>
      <c r="D16" s="9"/>
      <c r="E16" s="9"/>
      <c r="F16" s="9"/>
      <c r="G16" s="9"/>
      <c r="H16" s="9"/>
      <c r="I16" s="11"/>
      <c r="J16" s="11">
        <f t="shared" si="0"/>
        <v>0</v>
      </c>
      <c r="K16" s="11" t="e">
        <f>ROUND((EXP(LN('Terre assolée 0-20cm'!$B16)*'Valeur de calcul'!$B$4+'Terre assolée 0-20cm'!$C16*'Valeur de calcul'!$B$5+LN('Terre assolée 0-20cm'!$D16)*'Valeur de calcul'!$B$6+'Terre assolée 0-20cm'!$E16*'Valeur de calcul'!$B$7+'Valeur de calcul'!$B$3)/24)/(44/12),3)</f>
        <v>#NUM!</v>
      </c>
      <c r="L16" s="11" t="e">
        <f>ROUND(EXP(LN($K16)-2*'Valeur de calcul'!$B$8),3)</f>
        <v>#NUM!</v>
      </c>
      <c r="M16" s="11" t="e">
        <f>ROUND(EXP(LN($K16)-'Valeur de calcul'!$B$8),3)</f>
        <v>#NUM!</v>
      </c>
      <c r="N16" s="11" t="e">
        <f>ROUND(EXP(LN($K16)+'Valeur de calcul'!$B$8),3)</f>
        <v>#NUM!</v>
      </c>
      <c r="O16" s="11" t="e">
        <f>ROUND(EXP(LN($K16)+2*'Valeur de calcul'!$B$8),3)</f>
        <v>#NUM!</v>
      </c>
      <c r="P16" s="11" t="str">
        <f t="shared" si="1"/>
        <v xml:space="preserve"> </v>
      </c>
      <c r="Q16" s="11"/>
      <c r="R16" s="5" t="e">
        <f>ROUND(EXP((LN($B16)*'Valeur de calcul'!$C$4)+('Terre assolée 0-20cm'!$C16*'Valeur de calcul'!$C$5)+(LN('Terre assolée 0-20cm'!$D16)*'Valeur de calcul'!$C$6)+('Terre assolée 0-20cm'!$E16*'Valeur de calcul'!$C$7)+'Valeur de calcul'!$C$3),1)</f>
        <v>#NUM!</v>
      </c>
      <c r="S16" s="11" t="e">
        <f>ROUND(EXP(LN($R16)-2*'Valeur de calcul'!$C$8),1)</f>
        <v>#NUM!</v>
      </c>
      <c r="T16" s="11" t="e">
        <f>ROUND(EXP(LN($R16)-1*'Valeur de calcul'!$C$8),1)</f>
        <v>#NUM!</v>
      </c>
      <c r="U16" s="11" t="e">
        <f>ROUND(EXP(LN($R16)+1*'Valeur de calcul'!$C$8),1)</f>
        <v>#NUM!</v>
      </c>
      <c r="V16" s="11" t="e">
        <f>ROUND(EXP(LN($R16)+2*'Valeur de calcul'!$C$8),1)</f>
        <v>#NUM!</v>
      </c>
      <c r="W16" s="11" t="str">
        <f t="shared" si="2"/>
        <v xml:space="preserve"> </v>
      </c>
      <c r="X16" s="11"/>
      <c r="Y16" s="4" t="e">
        <f t="shared" si="3"/>
        <v>#NUM!</v>
      </c>
      <c r="Z16" s="11" t="e">
        <f>IF($Y16=0," ",IF($Y16&lt;EXP(-2*'Valeur de calcul'!$B$8),"très basse", IF($Y16&lt;EXP(-1*'Valeur de calcul'!$B$8),"basse",IF($Y16&gt;EXP(2*'Valeur de calcul'!$B$8),"très élevée",IF($Y16&gt;EXP('Valeur de calcul'!$B$8),"élevée","normal")))))</f>
        <v>#NUM!</v>
      </c>
      <c r="AA16" s="4" t="e">
        <f t="shared" si="4"/>
        <v>#NUM!</v>
      </c>
      <c r="AB16" s="11" t="e">
        <f>IF($AA16=0," ",IF($AA16&lt;EXP(-2*'Valeur de calcul'!$C$8),"très basse", IF($AA16&lt;EXP(-1*'Valeur de calcul'!$C$8),"basse",IF($AA16&gt;EXP(2*'Valeur de calcul'!$C$8),"très élevée",IF($AA16&gt;EXP('Valeur de calcul'!$C$8),"élevée","normal")))))</f>
        <v>#NUM!</v>
      </c>
      <c r="AC16" s="11"/>
      <c r="AD16" s="11" t="e">
        <f t="shared" si="5"/>
        <v>#DIV/0!</v>
      </c>
      <c r="AE16" s="11" t="e">
        <f t="shared" si="6"/>
        <v>#DIV/0!</v>
      </c>
    </row>
    <row r="17" spans="1:31" x14ac:dyDescent="0.25">
      <c r="A17" s="9"/>
      <c r="B17" s="9"/>
      <c r="C17" s="9"/>
      <c r="D17" s="9"/>
      <c r="E17" s="9"/>
      <c r="F17" s="9"/>
      <c r="G17" s="9"/>
      <c r="H17" s="9"/>
      <c r="I17" s="11"/>
      <c r="J17" s="11">
        <f t="shared" si="0"/>
        <v>0</v>
      </c>
      <c r="K17" s="11" t="e">
        <f>ROUND((EXP(LN('Terre assolée 0-20cm'!$B17)*'Valeur de calcul'!$B$4+'Terre assolée 0-20cm'!$C17*'Valeur de calcul'!$B$5+LN('Terre assolée 0-20cm'!$D17)*'Valeur de calcul'!$B$6+'Terre assolée 0-20cm'!$E17*'Valeur de calcul'!$B$7+'Valeur de calcul'!$B$3)/24)/(44/12),3)</f>
        <v>#NUM!</v>
      </c>
      <c r="L17" s="11" t="e">
        <f>ROUND(EXP(LN($K17)-2*'Valeur de calcul'!$B$8),3)</f>
        <v>#NUM!</v>
      </c>
      <c r="M17" s="11" t="e">
        <f>ROUND(EXP(LN($K17)-'Valeur de calcul'!$B$8),3)</f>
        <v>#NUM!</v>
      </c>
      <c r="N17" s="11" t="e">
        <f>ROUND(EXP(LN($K17)+'Valeur de calcul'!$B$8),3)</f>
        <v>#NUM!</v>
      </c>
      <c r="O17" s="11" t="e">
        <f>ROUND(EXP(LN($K17)+2*'Valeur de calcul'!$B$8),3)</f>
        <v>#NUM!</v>
      </c>
      <c r="P17" s="11" t="str">
        <f t="shared" si="1"/>
        <v xml:space="preserve"> </v>
      </c>
      <c r="Q17" s="11"/>
      <c r="R17" s="5" t="e">
        <f>ROUND(EXP((LN($B17)*'Valeur de calcul'!$C$4)+('Terre assolée 0-20cm'!$C17*'Valeur de calcul'!$C$5)+(LN('Terre assolée 0-20cm'!$D17)*'Valeur de calcul'!$C$6)+('Terre assolée 0-20cm'!$E17*'Valeur de calcul'!$C$7)+'Valeur de calcul'!$C$3),1)</f>
        <v>#NUM!</v>
      </c>
      <c r="S17" s="11" t="e">
        <f>ROUND(EXP(LN($R17)-2*'Valeur de calcul'!$C$8),1)</f>
        <v>#NUM!</v>
      </c>
      <c r="T17" s="11" t="e">
        <f>ROUND(EXP(LN($R17)-1*'Valeur de calcul'!$C$8),1)</f>
        <v>#NUM!</v>
      </c>
      <c r="U17" s="11" t="e">
        <f>ROUND(EXP(LN($R17)+1*'Valeur de calcul'!$C$8),1)</f>
        <v>#NUM!</v>
      </c>
      <c r="V17" s="11" t="e">
        <f>ROUND(EXP(LN($R17)+2*'Valeur de calcul'!$C$8),1)</f>
        <v>#NUM!</v>
      </c>
      <c r="W17" s="11" t="str">
        <f t="shared" si="2"/>
        <v xml:space="preserve"> </v>
      </c>
      <c r="X17" s="11"/>
      <c r="Y17" s="4" t="e">
        <f t="shared" si="3"/>
        <v>#NUM!</v>
      </c>
      <c r="Z17" s="11" t="e">
        <f>IF($Y17=0," ",IF($Y17&lt;EXP(-2*'Valeur de calcul'!$B$8),"très basse", IF($Y17&lt;EXP(-1*'Valeur de calcul'!$B$8),"basse",IF($Y17&gt;EXP(2*'Valeur de calcul'!$B$8),"très élevée",IF($Y17&gt;EXP('Valeur de calcul'!$B$8),"élevée","normal")))))</f>
        <v>#NUM!</v>
      </c>
      <c r="AA17" s="4" t="e">
        <f t="shared" si="4"/>
        <v>#NUM!</v>
      </c>
      <c r="AB17" s="11" t="e">
        <f>IF($AA17=0," ",IF($AA17&lt;EXP(-2*'Valeur de calcul'!$C$8),"très basse", IF($AA17&lt;EXP(-1*'Valeur de calcul'!$C$8),"basse",IF($AA17&gt;EXP(2*'Valeur de calcul'!$C$8),"très élevée",IF($AA17&gt;EXP('Valeur de calcul'!$C$8),"élevée","normal")))))</f>
        <v>#NUM!</v>
      </c>
      <c r="AC17" s="11"/>
      <c r="AD17" s="11" t="e">
        <f t="shared" si="5"/>
        <v>#DIV/0!</v>
      </c>
      <c r="AE17" s="11" t="e">
        <f t="shared" si="6"/>
        <v>#DIV/0!</v>
      </c>
    </row>
    <row r="18" spans="1:31" x14ac:dyDescent="0.25">
      <c r="A18" s="9"/>
      <c r="B18" s="9"/>
      <c r="C18" s="9"/>
      <c r="D18" s="9"/>
      <c r="E18" s="9"/>
      <c r="F18" s="9"/>
      <c r="G18" s="9"/>
      <c r="H18" s="9"/>
      <c r="I18" s="11"/>
      <c r="J18" s="11">
        <f t="shared" si="0"/>
        <v>0</v>
      </c>
      <c r="K18" s="11" t="e">
        <f>ROUND((EXP(LN('Terre assolée 0-20cm'!$B18)*'Valeur de calcul'!$B$4+'Terre assolée 0-20cm'!$C18*'Valeur de calcul'!$B$5+LN('Terre assolée 0-20cm'!$D18)*'Valeur de calcul'!$B$6+'Terre assolée 0-20cm'!$E18*'Valeur de calcul'!$B$7+'Valeur de calcul'!$B$3)/24)/(44/12),3)</f>
        <v>#NUM!</v>
      </c>
      <c r="L18" s="11" t="e">
        <f>ROUND(EXP(LN($K18)-2*'Valeur de calcul'!$B$8),3)</f>
        <v>#NUM!</v>
      </c>
      <c r="M18" s="11" t="e">
        <f>ROUND(EXP(LN($K18)-'Valeur de calcul'!$B$8),3)</f>
        <v>#NUM!</v>
      </c>
      <c r="N18" s="11" t="e">
        <f>ROUND(EXP(LN($K18)+'Valeur de calcul'!$B$8),3)</f>
        <v>#NUM!</v>
      </c>
      <c r="O18" s="11" t="e">
        <f>ROUND(EXP(LN($K18)+2*'Valeur de calcul'!$B$8),3)</f>
        <v>#NUM!</v>
      </c>
      <c r="P18" s="11" t="str">
        <f t="shared" si="1"/>
        <v xml:space="preserve"> </v>
      </c>
      <c r="Q18" s="11"/>
      <c r="R18" s="5" t="e">
        <f>ROUND(EXP((LN($B18)*'Valeur de calcul'!$C$4)+('Terre assolée 0-20cm'!$C18*'Valeur de calcul'!$C$5)+(LN('Terre assolée 0-20cm'!$D18)*'Valeur de calcul'!$C$6)+('Terre assolée 0-20cm'!$E18*'Valeur de calcul'!$C$7)+'Valeur de calcul'!$C$3),1)</f>
        <v>#NUM!</v>
      </c>
      <c r="S18" s="11" t="e">
        <f>ROUND(EXP(LN($R18)-2*'Valeur de calcul'!$C$8),1)</f>
        <v>#NUM!</v>
      </c>
      <c r="T18" s="11" t="e">
        <f>ROUND(EXP(LN($R18)-1*'Valeur de calcul'!$C$8),1)</f>
        <v>#NUM!</v>
      </c>
      <c r="U18" s="11" t="e">
        <f>ROUND(EXP(LN($R18)+1*'Valeur de calcul'!$C$8),1)</f>
        <v>#NUM!</v>
      </c>
      <c r="V18" s="11" t="e">
        <f>ROUND(EXP(LN($R18)+2*'Valeur de calcul'!$C$8),1)</f>
        <v>#NUM!</v>
      </c>
      <c r="W18" s="11" t="str">
        <f t="shared" si="2"/>
        <v xml:space="preserve"> </v>
      </c>
      <c r="X18" s="11"/>
      <c r="Y18" s="4" t="e">
        <f t="shared" si="3"/>
        <v>#NUM!</v>
      </c>
      <c r="Z18" s="11" t="e">
        <f>IF($Y18=0," ",IF($Y18&lt;EXP(-2*'Valeur de calcul'!$B$8),"très basse", IF($Y18&lt;EXP(-1*'Valeur de calcul'!$B$8),"basse",IF($Y18&gt;EXP(2*'Valeur de calcul'!$B$8),"très élevée",IF($Y18&gt;EXP('Valeur de calcul'!$B$8),"élevée","normal")))))</f>
        <v>#NUM!</v>
      </c>
      <c r="AA18" s="4" t="e">
        <f t="shared" si="4"/>
        <v>#NUM!</v>
      </c>
      <c r="AB18" s="11" t="e">
        <f>IF($AA18=0," ",IF($AA18&lt;EXP(-2*'Valeur de calcul'!$C$8),"très basse", IF($AA18&lt;EXP(-1*'Valeur de calcul'!$C$8),"basse",IF($AA18&gt;EXP(2*'Valeur de calcul'!$C$8),"très élevée",IF($AA18&gt;EXP('Valeur de calcul'!$C$8),"élevée","normal")))))</f>
        <v>#NUM!</v>
      </c>
      <c r="AC18" s="11"/>
      <c r="AD18" s="11" t="e">
        <f t="shared" si="5"/>
        <v>#DIV/0!</v>
      </c>
      <c r="AE18" s="11" t="e">
        <f t="shared" si="6"/>
        <v>#DIV/0!</v>
      </c>
    </row>
    <row r="19" spans="1:31" x14ac:dyDescent="0.25">
      <c r="A19" s="9"/>
      <c r="B19" s="9"/>
      <c r="C19" s="9"/>
      <c r="D19" s="9"/>
      <c r="E19" s="9"/>
      <c r="F19" s="9"/>
      <c r="G19" s="9"/>
      <c r="H19" s="9"/>
      <c r="I19" s="11"/>
      <c r="J19" s="11">
        <f t="shared" si="0"/>
        <v>0</v>
      </c>
      <c r="K19" s="11" t="e">
        <f>ROUND((EXP(LN('Terre assolée 0-20cm'!$B19)*'Valeur de calcul'!$B$4+'Terre assolée 0-20cm'!$C19*'Valeur de calcul'!$B$5+LN('Terre assolée 0-20cm'!$D19)*'Valeur de calcul'!$B$6+'Terre assolée 0-20cm'!$E19*'Valeur de calcul'!$B$7+'Valeur de calcul'!$B$3)/24)/(44/12),3)</f>
        <v>#NUM!</v>
      </c>
      <c r="L19" s="11" t="e">
        <f>ROUND(EXP(LN($K19)-2*'Valeur de calcul'!$B$8),3)</f>
        <v>#NUM!</v>
      </c>
      <c r="M19" s="11" t="e">
        <f>ROUND(EXP(LN($K19)-'Valeur de calcul'!$B$8),3)</f>
        <v>#NUM!</v>
      </c>
      <c r="N19" s="11" t="e">
        <f>ROUND(EXP(LN($K19)+'Valeur de calcul'!$B$8),3)</f>
        <v>#NUM!</v>
      </c>
      <c r="O19" s="11" t="e">
        <f>ROUND(EXP(LN($K19)+2*'Valeur de calcul'!$B$8),3)</f>
        <v>#NUM!</v>
      </c>
      <c r="P19" s="11" t="str">
        <f t="shared" si="1"/>
        <v xml:space="preserve"> </v>
      </c>
      <c r="Q19" s="11"/>
      <c r="R19" s="5" t="e">
        <f>ROUND(EXP((LN($B19)*'Valeur de calcul'!$C$4)+('Terre assolée 0-20cm'!$C19*'Valeur de calcul'!$C$5)+(LN('Terre assolée 0-20cm'!$D19)*'Valeur de calcul'!$C$6)+('Terre assolée 0-20cm'!$E19*'Valeur de calcul'!$C$7)+'Valeur de calcul'!$C$3),1)</f>
        <v>#NUM!</v>
      </c>
      <c r="S19" s="11" t="e">
        <f>ROUND(EXP(LN($R19)-2*'Valeur de calcul'!$C$8),1)</f>
        <v>#NUM!</v>
      </c>
      <c r="T19" s="11" t="e">
        <f>ROUND(EXP(LN($R19)-1*'Valeur de calcul'!$C$8),1)</f>
        <v>#NUM!</v>
      </c>
      <c r="U19" s="11" t="e">
        <f>ROUND(EXP(LN($R19)+1*'Valeur de calcul'!$C$8),1)</f>
        <v>#NUM!</v>
      </c>
      <c r="V19" s="11" t="e">
        <f>ROUND(EXP(LN($R19)+2*'Valeur de calcul'!$C$8),1)</f>
        <v>#NUM!</v>
      </c>
      <c r="W19" s="11" t="str">
        <f t="shared" si="2"/>
        <v xml:space="preserve"> </v>
      </c>
      <c r="X19" s="11"/>
      <c r="Y19" s="4" t="e">
        <f t="shared" si="3"/>
        <v>#NUM!</v>
      </c>
      <c r="Z19" s="11" t="e">
        <f>IF($Y19=0," ",IF($Y19&lt;EXP(-2*'Valeur de calcul'!$B$8),"très basse", IF($Y19&lt;EXP(-1*'Valeur de calcul'!$B$8),"basse",IF($Y19&gt;EXP(2*'Valeur de calcul'!$B$8),"très élevée",IF($Y19&gt;EXP('Valeur de calcul'!$B$8),"élevée","normal")))))</f>
        <v>#NUM!</v>
      </c>
      <c r="AA19" s="4" t="e">
        <f t="shared" si="4"/>
        <v>#NUM!</v>
      </c>
      <c r="AB19" s="11" t="e">
        <f>IF($AA19=0," ",IF($AA19&lt;EXP(-2*'Valeur de calcul'!$C$8),"très basse", IF($AA19&lt;EXP(-1*'Valeur de calcul'!$C$8),"basse",IF($AA19&gt;EXP(2*'Valeur de calcul'!$C$8),"très élevée",IF($AA19&gt;EXP('Valeur de calcul'!$C$8),"élevée","normal")))))</f>
        <v>#NUM!</v>
      </c>
      <c r="AC19" s="11"/>
      <c r="AD19" s="11" t="e">
        <f t="shared" si="5"/>
        <v>#DIV/0!</v>
      </c>
      <c r="AE19" s="11" t="e">
        <f t="shared" si="6"/>
        <v>#DIV/0!</v>
      </c>
    </row>
    <row r="20" spans="1:31" x14ac:dyDescent="0.25">
      <c r="A20" s="9"/>
      <c r="B20" s="9"/>
      <c r="C20" s="9"/>
      <c r="D20" s="9"/>
      <c r="E20" s="9"/>
      <c r="F20" s="9"/>
      <c r="G20" s="9"/>
      <c r="H20" s="9"/>
      <c r="I20" s="11"/>
      <c r="J20" s="11">
        <f t="shared" si="0"/>
        <v>0</v>
      </c>
      <c r="K20" s="11" t="e">
        <f>ROUND((EXP(LN('Terre assolée 0-20cm'!$B20)*'Valeur de calcul'!$B$4+'Terre assolée 0-20cm'!$C20*'Valeur de calcul'!$B$5+LN('Terre assolée 0-20cm'!$D20)*'Valeur de calcul'!$B$6+'Terre assolée 0-20cm'!$E20*'Valeur de calcul'!$B$7+'Valeur de calcul'!$B$3)/24)/(44/12),3)</f>
        <v>#NUM!</v>
      </c>
      <c r="L20" s="11" t="e">
        <f>ROUND(EXP(LN($K20)-2*'Valeur de calcul'!$B$8),3)</f>
        <v>#NUM!</v>
      </c>
      <c r="M20" s="11" t="e">
        <f>ROUND(EXP(LN($K20)-'Valeur de calcul'!$B$8),3)</f>
        <v>#NUM!</v>
      </c>
      <c r="N20" s="11" t="e">
        <f>ROUND(EXP(LN($K20)+'Valeur de calcul'!$B$8),3)</f>
        <v>#NUM!</v>
      </c>
      <c r="O20" s="11" t="e">
        <f>ROUND(EXP(LN($K20)+2*'Valeur de calcul'!$B$8),3)</f>
        <v>#NUM!</v>
      </c>
      <c r="P20" s="11" t="str">
        <f t="shared" si="1"/>
        <v xml:space="preserve"> </v>
      </c>
      <c r="Q20" s="11"/>
      <c r="R20" s="5" t="e">
        <f>ROUND(EXP((LN($B20)*'Valeur de calcul'!$C$4)+('Terre assolée 0-20cm'!$C20*'Valeur de calcul'!$C$5)+(LN('Terre assolée 0-20cm'!$D20)*'Valeur de calcul'!$C$6)+('Terre assolée 0-20cm'!$E20*'Valeur de calcul'!$C$7)+'Valeur de calcul'!$C$3),1)</f>
        <v>#NUM!</v>
      </c>
      <c r="S20" s="11" t="e">
        <f>ROUND(EXP(LN($R20)-2*'Valeur de calcul'!$C$8),1)</f>
        <v>#NUM!</v>
      </c>
      <c r="T20" s="11" t="e">
        <f>ROUND(EXP(LN($R20)-1*'Valeur de calcul'!$C$8),1)</f>
        <v>#NUM!</v>
      </c>
      <c r="U20" s="11" t="e">
        <f>ROUND(EXP(LN($R20)+1*'Valeur de calcul'!$C$8),1)</f>
        <v>#NUM!</v>
      </c>
      <c r="V20" s="11" t="e">
        <f>ROUND(EXP(LN($R20)+2*'Valeur de calcul'!$C$8),1)</f>
        <v>#NUM!</v>
      </c>
      <c r="W20" s="11" t="str">
        <f t="shared" si="2"/>
        <v xml:space="preserve"> </v>
      </c>
      <c r="X20" s="11"/>
      <c r="Y20" s="4" t="e">
        <f t="shared" si="3"/>
        <v>#NUM!</v>
      </c>
      <c r="Z20" s="11" t="e">
        <f>IF($Y20=0," ",IF($Y20&lt;EXP(-2*'Valeur de calcul'!$B$8),"très basse", IF($Y20&lt;EXP(-1*'Valeur de calcul'!$B$8),"basse",IF($Y20&gt;EXP(2*'Valeur de calcul'!$B$8),"très élevée",IF($Y20&gt;EXP('Valeur de calcul'!$B$8),"élevée","normal")))))</f>
        <v>#NUM!</v>
      </c>
      <c r="AA20" s="4" t="e">
        <f t="shared" si="4"/>
        <v>#NUM!</v>
      </c>
      <c r="AB20" s="11" t="e">
        <f>IF($AA20=0," ",IF($AA20&lt;EXP(-2*'Valeur de calcul'!$C$8),"très basse", IF($AA20&lt;EXP(-1*'Valeur de calcul'!$C$8),"basse",IF($AA20&gt;EXP(2*'Valeur de calcul'!$C$8),"très élevée",IF($AA20&gt;EXP('Valeur de calcul'!$C$8),"élevée","normal")))))</f>
        <v>#NUM!</v>
      </c>
      <c r="AC20" s="11"/>
      <c r="AD20" s="11" t="e">
        <f t="shared" si="5"/>
        <v>#DIV/0!</v>
      </c>
      <c r="AE20" s="11" t="e">
        <f t="shared" si="6"/>
        <v>#DIV/0!</v>
      </c>
    </row>
    <row r="21" spans="1:31" x14ac:dyDescent="0.25">
      <c r="A21" s="9"/>
      <c r="B21" s="9"/>
      <c r="C21" s="9"/>
      <c r="D21" s="9"/>
      <c r="E21" s="9"/>
      <c r="F21" s="9"/>
      <c r="G21" s="9"/>
      <c r="H21" s="9"/>
      <c r="I21" s="11"/>
      <c r="J21" s="11">
        <f t="shared" si="0"/>
        <v>0</v>
      </c>
      <c r="K21" s="11" t="e">
        <f>ROUND((EXP(LN('Terre assolée 0-20cm'!$B21)*'Valeur de calcul'!$B$4+'Terre assolée 0-20cm'!$C21*'Valeur de calcul'!$B$5+LN('Terre assolée 0-20cm'!$D21)*'Valeur de calcul'!$B$6+'Terre assolée 0-20cm'!$E21*'Valeur de calcul'!$B$7+'Valeur de calcul'!$B$3)/24)/(44/12),3)</f>
        <v>#NUM!</v>
      </c>
      <c r="L21" s="11" t="e">
        <f>ROUND(EXP(LN($K21)-2*'Valeur de calcul'!$B$8),3)</f>
        <v>#NUM!</v>
      </c>
      <c r="M21" s="11" t="e">
        <f>ROUND(EXP(LN($K21)-'Valeur de calcul'!$B$8),3)</f>
        <v>#NUM!</v>
      </c>
      <c r="N21" s="11" t="e">
        <f>ROUND(EXP(LN($K21)+'Valeur de calcul'!$B$8),3)</f>
        <v>#NUM!</v>
      </c>
      <c r="O21" s="11" t="e">
        <f>ROUND(EXP(LN($K21)+2*'Valeur de calcul'!$B$8),3)</f>
        <v>#NUM!</v>
      </c>
      <c r="P21" s="11" t="str">
        <f t="shared" si="1"/>
        <v xml:space="preserve"> </v>
      </c>
      <c r="Q21" s="11"/>
      <c r="R21" s="5" t="e">
        <f>ROUND(EXP((LN($B21)*'Valeur de calcul'!$C$4)+('Terre assolée 0-20cm'!$C21*'Valeur de calcul'!$C$5)+(LN('Terre assolée 0-20cm'!$D21)*'Valeur de calcul'!$C$6)+('Terre assolée 0-20cm'!$E21*'Valeur de calcul'!$C$7)+'Valeur de calcul'!$C$3),1)</f>
        <v>#NUM!</v>
      </c>
      <c r="S21" s="11" t="e">
        <f>ROUND(EXP(LN($R21)-2*'Valeur de calcul'!$C$8),1)</f>
        <v>#NUM!</v>
      </c>
      <c r="T21" s="11" t="e">
        <f>ROUND(EXP(LN($R21)-1*'Valeur de calcul'!$C$8),1)</f>
        <v>#NUM!</v>
      </c>
      <c r="U21" s="11" t="e">
        <f>ROUND(EXP(LN($R21)+1*'Valeur de calcul'!$C$8),1)</f>
        <v>#NUM!</v>
      </c>
      <c r="V21" s="11" t="e">
        <f>ROUND(EXP(LN($R21)+2*'Valeur de calcul'!$C$8),1)</f>
        <v>#NUM!</v>
      </c>
      <c r="W21" s="11" t="str">
        <f t="shared" si="2"/>
        <v xml:space="preserve"> </v>
      </c>
      <c r="X21" s="11"/>
      <c r="Y21" s="4" t="e">
        <f t="shared" si="3"/>
        <v>#NUM!</v>
      </c>
      <c r="Z21" s="11" t="e">
        <f>IF($Y21=0," ",IF($Y21&lt;EXP(-2*'Valeur de calcul'!$B$8),"très basse", IF($Y21&lt;EXP(-1*'Valeur de calcul'!$B$8),"basse",IF($Y21&gt;EXP(2*'Valeur de calcul'!$B$8),"très élevée",IF($Y21&gt;EXP('Valeur de calcul'!$B$8),"élevée","normal")))))</f>
        <v>#NUM!</v>
      </c>
      <c r="AA21" s="4" t="e">
        <f t="shared" si="4"/>
        <v>#NUM!</v>
      </c>
      <c r="AB21" s="11" t="e">
        <f>IF($AA21=0," ",IF($AA21&lt;EXP(-2*'Valeur de calcul'!$C$8),"très basse", IF($AA21&lt;EXP(-1*'Valeur de calcul'!$C$8),"basse",IF($AA21&gt;EXP(2*'Valeur de calcul'!$C$8),"très élevée",IF($AA21&gt;EXP('Valeur de calcul'!$C$8),"élevée","normal")))))</f>
        <v>#NUM!</v>
      </c>
      <c r="AC21" s="11"/>
      <c r="AD21" s="11" t="e">
        <f t="shared" si="5"/>
        <v>#DIV/0!</v>
      </c>
      <c r="AE21" s="11" t="e">
        <f t="shared" si="6"/>
        <v>#DIV/0!</v>
      </c>
    </row>
    <row r="22" spans="1:31" x14ac:dyDescent="0.25">
      <c r="A22" s="9"/>
      <c r="B22" s="9"/>
      <c r="C22" s="9"/>
      <c r="D22" s="9"/>
      <c r="E22" s="9"/>
      <c r="F22" s="9"/>
      <c r="G22" s="9"/>
      <c r="H22" s="9"/>
      <c r="I22" s="11"/>
      <c r="J22" s="11">
        <f t="shared" si="0"/>
        <v>0</v>
      </c>
      <c r="K22" s="11" t="e">
        <f>ROUND((EXP(LN('Terre assolée 0-20cm'!$B22)*'Valeur de calcul'!$B$4+'Terre assolée 0-20cm'!$C22*'Valeur de calcul'!$B$5+LN('Terre assolée 0-20cm'!$D22)*'Valeur de calcul'!$B$6+'Terre assolée 0-20cm'!$E22*'Valeur de calcul'!$B$7+'Valeur de calcul'!$B$3)/24)/(44/12),3)</f>
        <v>#NUM!</v>
      </c>
      <c r="L22" s="11" t="e">
        <f>ROUND(EXP(LN($K22)-2*'Valeur de calcul'!$B$8),3)</f>
        <v>#NUM!</v>
      </c>
      <c r="M22" s="11" t="e">
        <f>ROUND(EXP(LN($K22)-'Valeur de calcul'!$B$8),3)</f>
        <v>#NUM!</v>
      </c>
      <c r="N22" s="11" t="e">
        <f>ROUND(EXP(LN($K22)+'Valeur de calcul'!$B$8),3)</f>
        <v>#NUM!</v>
      </c>
      <c r="O22" s="11" t="e">
        <f>ROUND(EXP(LN($K22)+2*'Valeur de calcul'!$B$8),3)</f>
        <v>#NUM!</v>
      </c>
      <c r="P22" s="11" t="str">
        <f t="shared" si="1"/>
        <v xml:space="preserve"> </v>
      </c>
      <c r="Q22" s="11"/>
      <c r="R22" s="5" t="e">
        <f>ROUND(EXP((LN($B22)*'Valeur de calcul'!$C$4)+('Terre assolée 0-20cm'!$C22*'Valeur de calcul'!$C$5)+(LN('Terre assolée 0-20cm'!$D22)*'Valeur de calcul'!$C$6)+('Terre assolée 0-20cm'!$E22*'Valeur de calcul'!$C$7)+'Valeur de calcul'!$C$3),1)</f>
        <v>#NUM!</v>
      </c>
      <c r="S22" s="11" t="e">
        <f>ROUND(EXP(LN($R22)-2*'Valeur de calcul'!$C$8),1)</f>
        <v>#NUM!</v>
      </c>
      <c r="T22" s="11" t="e">
        <f>ROUND(EXP(LN($R22)-1*'Valeur de calcul'!$C$8),1)</f>
        <v>#NUM!</v>
      </c>
      <c r="U22" s="11" t="e">
        <f>ROUND(EXP(LN($R22)+1*'Valeur de calcul'!$C$8),1)</f>
        <v>#NUM!</v>
      </c>
      <c r="V22" s="11" t="e">
        <f>ROUND(EXP(LN($R22)+2*'Valeur de calcul'!$C$8),1)</f>
        <v>#NUM!</v>
      </c>
      <c r="W22" s="11" t="str">
        <f t="shared" si="2"/>
        <v xml:space="preserve"> </v>
      </c>
      <c r="X22" s="11"/>
      <c r="Y22" s="4" t="e">
        <f t="shared" si="3"/>
        <v>#NUM!</v>
      </c>
      <c r="Z22" s="11" t="e">
        <f>IF($Y22=0," ",IF($Y22&lt;EXP(-2*'Valeur de calcul'!$B$8),"très basse", IF($Y22&lt;EXP(-1*'Valeur de calcul'!$B$8),"basse",IF($Y22&gt;EXP(2*'Valeur de calcul'!$B$8),"très élevée",IF($Y22&gt;EXP('Valeur de calcul'!$B$8),"élevée","normal")))))</f>
        <v>#NUM!</v>
      </c>
      <c r="AA22" s="4" t="e">
        <f t="shared" si="4"/>
        <v>#NUM!</v>
      </c>
      <c r="AB22" s="11" t="e">
        <f>IF($AA22=0," ",IF($AA22&lt;EXP(-2*'Valeur de calcul'!$C$8),"très basse", IF($AA22&lt;EXP(-1*'Valeur de calcul'!$C$8),"basse",IF($AA22&gt;EXP(2*'Valeur de calcul'!$C$8),"très élevée",IF($AA22&gt;EXP('Valeur de calcul'!$C$8),"élevée","normal")))))</f>
        <v>#NUM!</v>
      </c>
      <c r="AC22" s="11"/>
      <c r="AD22" s="11" t="e">
        <f t="shared" si="5"/>
        <v>#DIV/0!</v>
      </c>
      <c r="AE22" s="11" t="e">
        <f t="shared" si="6"/>
        <v>#DIV/0!</v>
      </c>
    </row>
    <row r="23" spans="1:31" x14ac:dyDescent="0.25">
      <c r="A23" s="9"/>
      <c r="B23" s="9"/>
      <c r="C23" s="9"/>
      <c r="D23" s="9"/>
      <c r="E23" s="9"/>
      <c r="F23" s="9"/>
      <c r="G23" s="9"/>
      <c r="H23" s="9"/>
      <c r="I23" s="11"/>
      <c r="J23" s="11">
        <f t="shared" si="0"/>
        <v>0</v>
      </c>
      <c r="K23" s="11" t="e">
        <f>ROUND((EXP(LN('Terre assolée 0-20cm'!$B23)*'Valeur de calcul'!$B$4+'Terre assolée 0-20cm'!$C23*'Valeur de calcul'!$B$5+LN('Terre assolée 0-20cm'!$D23)*'Valeur de calcul'!$B$6+'Terre assolée 0-20cm'!$E23*'Valeur de calcul'!$B$7+'Valeur de calcul'!$B$3)/24)/(44/12),3)</f>
        <v>#NUM!</v>
      </c>
      <c r="L23" s="11" t="e">
        <f>ROUND(EXP(LN($K23)-2*'Valeur de calcul'!$B$8),3)</f>
        <v>#NUM!</v>
      </c>
      <c r="M23" s="11" t="e">
        <f>ROUND(EXP(LN($K23)-'Valeur de calcul'!$B$8),3)</f>
        <v>#NUM!</v>
      </c>
      <c r="N23" s="11" t="e">
        <f>ROUND(EXP(LN($K23)+'Valeur de calcul'!$B$8),3)</f>
        <v>#NUM!</v>
      </c>
      <c r="O23" s="11" t="e">
        <f>ROUND(EXP(LN($K23)+2*'Valeur de calcul'!$B$8),3)</f>
        <v>#NUM!</v>
      </c>
      <c r="P23" s="11" t="str">
        <f t="shared" si="1"/>
        <v xml:space="preserve"> </v>
      </c>
      <c r="Q23" s="11"/>
      <c r="R23" s="5" t="e">
        <f>ROUND(EXP((LN($B23)*'Valeur de calcul'!$C$4)+('Terre assolée 0-20cm'!$C23*'Valeur de calcul'!$C$5)+(LN('Terre assolée 0-20cm'!$D23)*'Valeur de calcul'!$C$6)+('Terre assolée 0-20cm'!$E23*'Valeur de calcul'!$C$7)+'Valeur de calcul'!$C$3),1)</f>
        <v>#NUM!</v>
      </c>
      <c r="S23" s="11" t="e">
        <f>ROUND(EXP(LN($R23)-2*'Valeur de calcul'!$C$8),1)</f>
        <v>#NUM!</v>
      </c>
      <c r="T23" s="11" t="e">
        <f>ROUND(EXP(LN($R23)-1*'Valeur de calcul'!$C$8),1)</f>
        <v>#NUM!</v>
      </c>
      <c r="U23" s="11" t="e">
        <f>ROUND(EXP(LN($R23)+1*'Valeur de calcul'!$C$8),1)</f>
        <v>#NUM!</v>
      </c>
      <c r="V23" s="11" t="e">
        <f>ROUND(EXP(LN($R23)+2*'Valeur de calcul'!$C$8),1)</f>
        <v>#NUM!</v>
      </c>
      <c r="W23" s="11" t="str">
        <f t="shared" si="2"/>
        <v xml:space="preserve"> </v>
      </c>
      <c r="X23" s="11"/>
      <c r="Y23" s="4" t="e">
        <f t="shared" si="3"/>
        <v>#NUM!</v>
      </c>
      <c r="Z23" s="11" t="e">
        <f>IF($Y23=0," ",IF($Y23&lt;EXP(-2*'Valeur de calcul'!$B$8),"très basse", IF($Y23&lt;EXP(-1*'Valeur de calcul'!$B$8),"basse",IF($Y23&gt;EXP(2*'Valeur de calcul'!$B$8),"très élevée",IF($Y23&gt;EXP('Valeur de calcul'!$B$8),"élevée","normal")))))</f>
        <v>#NUM!</v>
      </c>
      <c r="AA23" s="4" t="e">
        <f t="shared" si="4"/>
        <v>#NUM!</v>
      </c>
      <c r="AB23" s="11" t="e">
        <f>IF($AA23=0," ",IF($AA23&lt;EXP(-2*'Valeur de calcul'!$C$8),"très basse", IF($AA23&lt;EXP(-1*'Valeur de calcul'!$C$8),"basse",IF($AA23&gt;EXP(2*'Valeur de calcul'!$C$8),"très élevée",IF($AA23&gt;EXP('Valeur de calcul'!$C$8),"élevée","normal")))))</f>
        <v>#NUM!</v>
      </c>
      <c r="AC23" s="11"/>
      <c r="AD23" s="11" t="e">
        <f t="shared" si="5"/>
        <v>#DIV/0!</v>
      </c>
      <c r="AE23" s="11" t="e">
        <f t="shared" si="6"/>
        <v>#DIV/0!</v>
      </c>
    </row>
    <row r="24" spans="1:31" x14ac:dyDescent="0.25">
      <c r="A24" s="9"/>
      <c r="B24" s="9"/>
      <c r="C24" s="9"/>
      <c r="D24" s="9"/>
      <c r="E24" s="9"/>
      <c r="F24" s="9"/>
      <c r="G24" s="9"/>
      <c r="H24" s="9"/>
      <c r="I24" s="11"/>
      <c r="J24" s="11">
        <f t="shared" si="0"/>
        <v>0</v>
      </c>
      <c r="K24" s="11" t="e">
        <f>ROUND((EXP(LN('Terre assolée 0-20cm'!$B24)*'Valeur de calcul'!$B$4+'Terre assolée 0-20cm'!$C24*'Valeur de calcul'!$B$5+LN('Terre assolée 0-20cm'!$D24)*'Valeur de calcul'!$B$6+'Terre assolée 0-20cm'!$E24*'Valeur de calcul'!$B$7+'Valeur de calcul'!$B$3)/24)/(44/12),3)</f>
        <v>#NUM!</v>
      </c>
      <c r="L24" s="11" t="e">
        <f>ROUND(EXP(LN($K24)-2*'Valeur de calcul'!$B$8),3)</f>
        <v>#NUM!</v>
      </c>
      <c r="M24" s="11" t="e">
        <f>ROUND(EXP(LN($K24)-'Valeur de calcul'!$B$8),3)</f>
        <v>#NUM!</v>
      </c>
      <c r="N24" s="11" t="e">
        <f>ROUND(EXP(LN($K24)+'Valeur de calcul'!$B$8),3)</f>
        <v>#NUM!</v>
      </c>
      <c r="O24" s="11" t="e">
        <f>ROUND(EXP(LN($K24)+2*'Valeur de calcul'!$B$8),3)</f>
        <v>#NUM!</v>
      </c>
      <c r="P24" s="11" t="str">
        <f t="shared" si="1"/>
        <v xml:space="preserve"> </v>
      </c>
      <c r="Q24" s="11"/>
      <c r="R24" s="5" t="e">
        <f>ROUND(EXP((LN($B24)*'Valeur de calcul'!$C$4)+('Terre assolée 0-20cm'!$C24*'Valeur de calcul'!$C$5)+(LN('Terre assolée 0-20cm'!$D24)*'Valeur de calcul'!$C$6)+('Terre assolée 0-20cm'!$E24*'Valeur de calcul'!$C$7)+'Valeur de calcul'!$C$3),1)</f>
        <v>#NUM!</v>
      </c>
      <c r="S24" s="11" t="e">
        <f>ROUND(EXP(LN($R24)-2*'Valeur de calcul'!$C$8),1)</f>
        <v>#NUM!</v>
      </c>
      <c r="T24" s="11" t="e">
        <f>ROUND(EXP(LN($R24)-1*'Valeur de calcul'!$C$8),1)</f>
        <v>#NUM!</v>
      </c>
      <c r="U24" s="11" t="e">
        <f>ROUND(EXP(LN($R24)+1*'Valeur de calcul'!$C$8),1)</f>
        <v>#NUM!</v>
      </c>
      <c r="V24" s="11" t="e">
        <f>ROUND(EXP(LN($R24)+2*'Valeur de calcul'!$C$8),1)</f>
        <v>#NUM!</v>
      </c>
      <c r="W24" s="11" t="str">
        <f t="shared" si="2"/>
        <v xml:space="preserve"> </v>
      </c>
      <c r="X24" s="11"/>
      <c r="Y24" s="4" t="e">
        <f t="shared" si="3"/>
        <v>#NUM!</v>
      </c>
      <c r="Z24" s="11" t="e">
        <f>IF($Y24=0," ",IF($Y24&lt;EXP(-2*'Valeur de calcul'!$B$8),"très basse", IF($Y24&lt;EXP(-1*'Valeur de calcul'!$B$8),"basse",IF($Y24&gt;EXP(2*'Valeur de calcul'!$B$8),"très élevée",IF($Y24&gt;EXP('Valeur de calcul'!$B$8),"élevée","normal")))))</f>
        <v>#NUM!</v>
      </c>
      <c r="AA24" s="4" t="e">
        <f t="shared" si="4"/>
        <v>#NUM!</v>
      </c>
      <c r="AB24" s="11" t="e">
        <f>IF($AA24=0," ",IF($AA24&lt;EXP(-2*'Valeur de calcul'!$C$8),"très basse", IF($AA24&lt;EXP(-1*'Valeur de calcul'!$C$8),"basse",IF($AA24&gt;EXP(2*'Valeur de calcul'!$C$8),"très élevée",IF($AA24&gt;EXP('Valeur de calcul'!$C$8),"élevée","normal")))))</f>
        <v>#NUM!</v>
      </c>
      <c r="AC24" s="11"/>
      <c r="AD24" s="11" t="e">
        <f t="shared" si="5"/>
        <v>#DIV/0!</v>
      </c>
      <c r="AE24" s="11" t="e">
        <f t="shared" si="6"/>
        <v>#DIV/0!</v>
      </c>
    </row>
    <row r="25" spans="1:31" x14ac:dyDescent="0.25">
      <c r="A25" s="9"/>
      <c r="B25" s="9"/>
      <c r="C25" s="9"/>
      <c r="D25" s="9"/>
      <c r="E25" s="9"/>
      <c r="F25" s="9"/>
      <c r="G25" s="9"/>
      <c r="H25" s="9"/>
      <c r="I25" s="11"/>
      <c r="J25" s="11">
        <f t="shared" si="0"/>
        <v>0</v>
      </c>
      <c r="K25" s="11" t="e">
        <f>ROUND((EXP(LN('Terre assolée 0-20cm'!$B25)*'Valeur de calcul'!$B$4+'Terre assolée 0-20cm'!$C25*'Valeur de calcul'!$B$5+LN('Terre assolée 0-20cm'!$D25)*'Valeur de calcul'!$B$6+'Terre assolée 0-20cm'!$E25*'Valeur de calcul'!$B$7+'Valeur de calcul'!$B$3)/24)/(44/12),3)</f>
        <v>#NUM!</v>
      </c>
      <c r="L25" s="11" t="e">
        <f>ROUND(EXP(LN($K25)-2*'Valeur de calcul'!$B$8),3)</f>
        <v>#NUM!</v>
      </c>
      <c r="M25" s="11" t="e">
        <f>ROUND(EXP(LN($K25)-'Valeur de calcul'!$B$8),3)</f>
        <v>#NUM!</v>
      </c>
      <c r="N25" s="11" t="e">
        <f>ROUND(EXP(LN($K25)+'Valeur de calcul'!$B$8),3)</f>
        <v>#NUM!</v>
      </c>
      <c r="O25" s="11" t="e">
        <f>ROUND(EXP(LN($K25)+2*'Valeur de calcul'!$B$8),3)</f>
        <v>#NUM!</v>
      </c>
      <c r="P25" s="11" t="str">
        <f t="shared" si="1"/>
        <v xml:space="preserve"> </v>
      </c>
      <c r="Q25" s="11"/>
      <c r="R25" s="5" t="e">
        <f>ROUND(EXP((LN($B25)*'Valeur de calcul'!$C$4)+('Terre assolée 0-20cm'!$C25*'Valeur de calcul'!$C$5)+(LN('Terre assolée 0-20cm'!$D25)*'Valeur de calcul'!$C$6)+('Terre assolée 0-20cm'!$E25*'Valeur de calcul'!$C$7)+'Valeur de calcul'!$C$3),1)</f>
        <v>#NUM!</v>
      </c>
      <c r="S25" s="11" t="e">
        <f>ROUND(EXP(LN($R25)-2*'Valeur de calcul'!$C$8),1)</f>
        <v>#NUM!</v>
      </c>
      <c r="T25" s="11" t="e">
        <f>ROUND(EXP(LN($R25)-1*'Valeur de calcul'!$C$8),1)</f>
        <v>#NUM!</v>
      </c>
      <c r="U25" s="11" t="e">
        <f>ROUND(EXP(LN($R25)+1*'Valeur de calcul'!$C$8),1)</f>
        <v>#NUM!</v>
      </c>
      <c r="V25" s="11" t="e">
        <f>ROUND(EXP(LN($R25)+2*'Valeur de calcul'!$C$8),1)</f>
        <v>#NUM!</v>
      </c>
      <c r="W25" s="11" t="str">
        <f t="shared" si="2"/>
        <v xml:space="preserve"> </v>
      </c>
      <c r="X25" s="11"/>
      <c r="Y25" s="4" t="e">
        <f t="shared" si="3"/>
        <v>#NUM!</v>
      </c>
      <c r="Z25" s="11" t="e">
        <f>IF($Y25=0," ",IF($Y25&lt;EXP(-2*'Valeur de calcul'!$B$8),"très basse", IF($Y25&lt;EXP(-1*'Valeur de calcul'!$B$8),"basse",IF($Y25&gt;EXP(2*'Valeur de calcul'!$B$8),"très élevée",IF($Y25&gt;EXP('Valeur de calcul'!$B$8),"élevée","normal")))))</f>
        <v>#NUM!</v>
      </c>
      <c r="AA25" s="4" t="e">
        <f t="shared" si="4"/>
        <v>#NUM!</v>
      </c>
      <c r="AB25" s="11" t="e">
        <f>IF($AA25=0," ",IF($AA25&lt;EXP(-2*'Valeur de calcul'!$C$8),"très basse", IF($AA25&lt;EXP(-1*'Valeur de calcul'!$C$8),"basse",IF($AA25&gt;EXP(2*'Valeur de calcul'!$C$8),"très élevée",IF($AA25&gt;EXP('Valeur de calcul'!$C$8),"élevée","normal")))))</f>
        <v>#NUM!</v>
      </c>
      <c r="AC25" s="11"/>
      <c r="AD25" s="11" t="e">
        <f t="shared" si="5"/>
        <v>#DIV/0!</v>
      </c>
      <c r="AE25" s="11" t="e">
        <f t="shared" si="6"/>
        <v>#DIV/0!</v>
      </c>
    </row>
    <row r="26" spans="1:31" x14ac:dyDescent="0.25">
      <c r="A26" s="9"/>
      <c r="B26" s="9"/>
      <c r="C26" s="9"/>
      <c r="D26" s="9"/>
      <c r="E26" s="9"/>
      <c r="F26" s="9"/>
      <c r="G26" s="9"/>
      <c r="H26" s="9"/>
      <c r="I26" s="11"/>
      <c r="J26" s="11">
        <f t="shared" si="0"/>
        <v>0</v>
      </c>
      <c r="K26" s="11" t="e">
        <f>ROUND((EXP(LN('Terre assolée 0-20cm'!$B26)*'Valeur de calcul'!$B$4+'Terre assolée 0-20cm'!$C26*'Valeur de calcul'!$B$5+LN('Terre assolée 0-20cm'!$D26)*'Valeur de calcul'!$B$6+'Terre assolée 0-20cm'!$E26*'Valeur de calcul'!$B$7+'Valeur de calcul'!$B$3)/24)/(44/12),3)</f>
        <v>#NUM!</v>
      </c>
      <c r="L26" s="11" t="e">
        <f>ROUND(EXP(LN($K26)-2*'Valeur de calcul'!$B$8),3)</f>
        <v>#NUM!</v>
      </c>
      <c r="M26" s="11" t="e">
        <f>ROUND(EXP(LN($K26)-'Valeur de calcul'!$B$8),3)</f>
        <v>#NUM!</v>
      </c>
      <c r="N26" s="11" t="e">
        <f>ROUND(EXP(LN($K26)+'Valeur de calcul'!$B$8),3)</f>
        <v>#NUM!</v>
      </c>
      <c r="O26" s="11" t="e">
        <f>ROUND(EXP(LN($K26)+2*'Valeur de calcul'!$B$8),3)</f>
        <v>#NUM!</v>
      </c>
      <c r="P26" s="11" t="str">
        <f t="shared" si="1"/>
        <v xml:space="preserve"> </v>
      </c>
      <c r="Q26" s="11"/>
      <c r="R26" s="5" t="e">
        <f>ROUND(EXP((LN($B26)*'Valeur de calcul'!$C$4)+('Terre assolée 0-20cm'!$C26*'Valeur de calcul'!$C$5)+(LN('Terre assolée 0-20cm'!$D26)*'Valeur de calcul'!$C$6)+('Terre assolée 0-20cm'!$E26*'Valeur de calcul'!$C$7)+'Valeur de calcul'!$C$3),1)</f>
        <v>#NUM!</v>
      </c>
      <c r="S26" s="11" t="e">
        <f>ROUND(EXP(LN($R26)-2*'Valeur de calcul'!$C$8),1)</f>
        <v>#NUM!</v>
      </c>
      <c r="T26" s="11" t="e">
        <f>ROUND(EXP(LN($R26)-1*'Valeur de calcul'!$C$8),1)</f>
        <v>#NUM!</v>
      </c>
      <c r="U26" s="11" t="e">
        <f>ROUND(EXP(LN($R26)+1*'Valeur de calcul'!$C$8),1)</f>
        <v>#NUM!</v>
      </c>
      <c r="V26" s="11" t="e">
        <f>ROUND(EXP(LN($R26)+2*'Valeur de calcul'!$C$8),1)</f>
        <v>#NUM!</v>
      </c>
      <c r="W26" s="11" t="str">
        <f t="shared" si="2"/>
        <v xml:space="preserve"> </v>
      </c>
      <c r="X26" s="11"/>
      <c r="Y26" s="4" t="e">
        <f t="shared" si="3"/>
        <v>#NUM!</v>
      </c>
      <c r="Z26" s="11" t="e">
        <f>IF($Y26=0," ",IF($Y26&lt;EXP(-2*'Valeur de calcul'!$B$8),"très basse", IF($Y26&lt;EXP(-1*'Valeur de calcul'!$B$8),"basse",IF($Y26&gt;EXP(2*'Valeur de calcul'!$B$8),"très élevée",IF($Y26&gt;EXP('Valeur de calcul'!$B$8),"élevée","normal")))))</f>
        <v>#NUM!</v>
      </c>
      <c r="AA26" s="4" t="e">
        <f t="shared" si="4"/>
        <v>#NUM!</v>
      </c>
      <c r="AB26" s="11" t="e">
        <f>IF($AA26=0," ",IF($AA26&lt;EXP(-2*'Valeur de calcul'!$C$8),"très basse", IF($AA26&lt;EXP(-1*'Valeur de calcul'!$C$8),"basse",IF($AA26&gt;EXP(2*'Valeur de calcul'!$C$8),"très élevée",IF($AA26&gt;EXP('Valeur de calcul'!$C$8),"élevée","normal")))))</f>
        <v>#NUM!</v>
      </c>
      <c r="AC26" s="11"/>
      <c r="AD26" s="11" t="e">
        <f t="shared" si="5"/>
        <v>#DIV/0!</v>
      </c>
      <c r="AE26" s="11" t="e">
        <f t="shared" si="6"/>
        <v>#DIV/0!</v>
      </c>
    </row>
    <row r="27" spans="1:31" x14ac:dyDescent="0.25">
      <c r="A27" s="9"/>
      <c r="B27" s="9"/>
      <c r="C27" s="9"/>
      <c r="D27" s="9"/>
      <c r="E27" s="9"/>
      <c r="F27" s="9"/>
      <c r="G27" s="9"/>
      <c r="H27" s="9"/>
      <c r="I27" s="11"/>
      <c r="J27" s="11">
        <f t="shared" si="0"/>
        <v>0</v>
      </c>
      <c r="K27" s="11" t="e">
        <f>ROUND((EXP(LN('Terre assolée 0-20cm'!$B27)*'Valeur de calcul'!$B$4+'Terre assolée 0-20cm'!$C27*'Valeur de calcul'!$B$5+LN('Terre assolée 0-20cm'!$D27)*'Valeur de calcul'!$B$6+'Terre assolée 0-20cm'!$E27*'Valeur de calcul'!$B$7+'Valeur de calcul'!$B$3)/24)/(44/12),3)</f>
        <v>#NUM!</v>
      </c>
      <c r="L27" s="11" t="e">
        <f>ROUND(EXP(LN($K27)-2*'Valeur de calcul'!$B$8),3)</f>
        <v>#NUM!</v>
      </c>
      <c r="M27" s="11" t="e">
        <f>ROUND(EXP(LN($K27)-'Valeur de calcul'!$B$8),3)</f>
        <v>#NUM!</v>
      </c>
      <c r="N27" s="11" t="e">
        <f>ROUND(EXP(LN($K27)+'Valeur de calcul'!$B$8),3)</f>
        <v>#NUM!</v>
      </c>
      <c r="O27" s="11" t="e">
        <f>ROUND(EXP(LN($K27)+2*'Valeur de calcul'!$B$8),3)</f>
        <v>#NUM!</v>
      </c>
      <c r="P27" s="11" t="str">
        <f t="shared" si="1"/>
        <v xml:space="preserve"> </v>
      </c>
      <c r="Q27" s="11"/>
      <c r="R27" s="5" t="e">
        <f>ROUND(EXP((LN($B27)*'Valeur de calcul'!$C$4)+('Terre assolée 0-20cm'!$C27*'Valeur de calcul'!$C$5)+(LN('Terre assolée 0-20cm'!$D27)*'Valeur de calcul'!$C$6)+('Terre assolée 0-20cm'!$E27*'Valeur de calcul'!$C$7)+'Valeur de calcul'!$C$3),1)</f>
        <v>#NUM!</v>
      </c>
      <c r="S27" s="11" t="e">
        <f>ROUND(EXP(LN($R27)-2*'Valeur de calcul'!$C$8),1)</f>
        <v>#NUM!</v>
      </c>
      <c r="T27" s="11" t="e">
        <f>ROUND(EXP(LN($R27)-1*'Valeur de calcul'!$C$8),1)</f>
        <v>#NUM!</v>
      </c>
      <c r="U27" s="11" t="e">
        <f>ROUND(EXP(LN($R27)+1*'Valeur de calcul'!$C$8),1)</f>
        <v>#NUM!</v>
      </c>
      <c r="V27" s="11" t="e">
        <f>ROUND(EXP(LN($R27)+2*'Valeur de calcul'!$C$8),1)</f>
        <v>#NUM!</v>
      </c>
      <c r="W27" s="11" t="str">
        <f t="shared" si="2"/>
        <v xml:space="preserve"> </v>
      </c>
      <c r="X27" s="11"/>
      <c r="Y27" s="4" t="e">
        <f t="shared" si="3"/>
        <v>#NUM!</v>
      </c>
      <c r="Z27" s="11" t="e">
        <f>IF($Y27=0," ",IF($Y27&lt;EXP(-2*'Valeur de calcul'!$B$8),"très basse", IF($Y27&lt;EXP(-1*'Valeur de calcul'!$B$8),"basse",IF($Y27&gt;EXP(2*'Valeur de calcul'!$B$8),"très élevée",IF($Y27&gt;EXP('Valeur de calcul'!$B$8),"élevée","normal")))))</f>
        <v>#NUM!</v>
      </c>
      <c r="AA27" s="4" t="e">
        <f t="shared" si="4"/>
        <v>#NUM!</v>
      </c>
      <c r="AB27" s="11" t="e">
        <f>IF($AA27=0," ",IF($AA27&lt;EXP(-2*'Valeur de calcul'!$C$8),"très basse", IF($AA27&lt;EXP(-1*'Valeur de calcul'!$C$8),"basse",IF($AA27&gt;EXP(2*'Valeur de calcul'!$C$8),"très élevée",IF($AA27&gt;EXP('Valeur de calcul'!$C$8),"élevée","normal")))))</f>
        <v>#NUM!</v>
      </c>
      <c r="AC27" s="11"/>
      <c r="AD27" s="11" t="e">
        <f t="shared" si="5"/>
        <v>#DIV/0!</v>
      </c>
      <c r="AE27" s="11" t="e">
        <f t="shared" si="6"/>
        <v>#DIV/0!</v>
      </c>
    </row>
    <row r="28" spans="1:31" x14ac:dyDescent="0.25">
      <c r="A28" s="9"/>
      <c r="B28" s="9"/>
      <c r="C28" s="9"/>
      <c r="D28" s="9"/>
      <c r="E28" s="9"/>
      <c r="F28" s="9"/>
      <c r="G28" s="9"/>
      <c r="H28" s="9"/>
      <c r="I28" s="11"/>
      <c r="J28" s="11">
        <f t="shared" si="0"/>
        <v>0</v>
      </c>
      <c r="K28" s="11" t="e">
        <f>ROUND((EXP(LN('Terre assolée 0-20cm'!$B28)*'Valeur de calcul'!$B$4+'Terre assolée 0-20cm'!$C28*'Valeur de calcul'!$B$5+LN('Terre assolée 0-20cm'!$D28)*'Valeur de calcul'!$B$6+'Terre assolée 0-20cm'!$E28*'Valeur de calcul'!$B$7+'Valeur de calcul'!$B$3)/24)/(44/12),3)</f>
        <v>#NUM!</v>
      </c>
      <c r="L28" s="11" t="e">
        <f>ROUND(EXP(LN($K28)-2*'Valeur de calcul'!$B$8),3)</f>
        <v>#NUM!</v>
      </c>
      <c r="M28" s="11" t="e">
        <f>ROUND(EXP(LN($K28)-'Valeur de calcul'!$B$8),3)</f>
        <v>#NUM!</v>
      </c>
      <c r="N28" s="11" t="e">
        <f>ROUND(EXP(LN($K28)+'Valeur de calcul'!$B$8),3)</f>
        <v>#NUM!</v>
      </c>
      <c r="O28" s="11" t="e">
        <f>ROUND(EXP(LN($K28)+2*'Valeur de calcul'!$B$8),3)</f>
        <v>#NUM!</v>
      </c>
      <c r="P28" s="11" t="str">
        <f t="shared" si="1"/>
        <v xml:space="preserve"> </v>
      </c>
      <c r="Q28" s="11"/>
      <c r="R28" s="5" t="e">
        <f>ROUND(EXP((LN($B28)*'Valeur de calcul'!$C$4)+('Terre assolée 0-20cm'!$C28*'Valeur de calcul'!$C$5)+(LN('Terre assolée 0-20cm'!$D28)*'Valeur de calcul'!$C$6)+('Terre assolée 0-20cm'!$E28*'Valeur de calcul'!$C$7)+'Valeur de calcul'!$C$3),1)</f>
        <v>#NUM!</v>
      </c>
      <c r="S28" s="11" t="e">
        <f>ROUND(EXP(LN($R28)-2*'Valeur de calcul'!$C$8),1)</f>
        <v>#NUM!</v>
      </c>
      <c r="T28" s="11" t="e">
        <f>ROUND(EXP(LN($R28)-1*'Valeur de calcul'!$C$8),1)</f>
        <v>#NUM!</v>
      </c>
      <c r="U28" s="11" t="e">
        <f>ROUND(EXP(LN($R28)+1*'Valeur de calcul'!$C$8),1)</f>
        <v>#NUM!</v>
      </c>
      <c r="V28" s="11" t="e">
        <f>ROUND(EXP(LN($R28)+2*'Valeur de calcul'!$C$8),1)</f>
        <v>#NUM!</v>
      </c>
      <c r="W28" s="11" t="str">
        <f t="shared" si="2"/>
        <v xml:space="preserve"> </v>
      </c>
      <c r="X28" s="11"/>
      <c r="Y28" s="4" t="e">
        <f t="shared" si="3"/>
        <v>#NUM!</v>
      </c>
      <c r="Z28" s="11" t="e">
        <f>IF($Y28=0," ",IF($Y28&lt;EXP(-2*'Valeur de calcul'!$B$8),"très basse", IF($Y28&lt;EXP(-1*'Valeur de calcul'!$B$8),"basse",IF($Y28&gt;EXP(2*'Valeur de calcul'!$B$8),"très élevée",IF($Y28&gt;EXP('Valeur de calcul'!$B$8),"élevée","normal")))))</f>
        <v>#NUM!</v>
      </c>
      <c r="AA28" s="4" t="e">
        <f t="shared" si="4"/>
        <v>#NUM!</v>
      </c>
      <c r="AB28" s="11" t="e">
        <f>IF($AA28=0," ",IF($AA28&lt;EXP(-2*'Valeur de calcul'!$C$8),"très basse", IF($AA28&lt;EXP(-1*'Valeur de calcul'!$C$8),"basse",IF($AA28&gt;EXP(2*'Valeur de calcul'!$C$8),"très élevée",IF($AA28&gt;EXP('Valeur de calcul'!$C$8),"élevée","normal")))))</f>
        <v>#NUM!</v>
      </c>
      <c r="AC28" s="11"/>
      <c r="AD28" s="11" t="e">
        <f t="shared" si="5"/>
        <v>#DIV/0!</v>
      </c>
      <c r="AE28" s="11" t="e">
        <f t="shared" si="6"/>
        <v>#DIV/0!</v>
      </c>
    </row>
    <row r="29" spans="1:31" x14ac:dyDescent="0.25">
      <c r="A29" s="9"/>
      <c r="B29" s="9"/>
      <c r="C29" s="9"/>
      <c r="D29" s="9"/>
      <c r="E29" s="9"/>
      <c r="F29" s="9"/>
      <c r="G29" s="9"/>
      <c r="H29" s="9"/>
      <c r="I29" s="11"/>
      <c r="J29" s="11">
        <f t="shared" si="0"/>
        <v>0</v>
      </c>
      <c r="K29" s="11" t="e">
        <f>ROUND((EXP(LN('Terre assolée 0-20cm'!$B29)*'Valeur de calcul'!$B$4+'Terre assolée 0-20cm'!$C29*'Valeur de calcul'!$B$5+LN('Terre assolée 0-20cm'!$D29)*'Valeur de calcul'!$B$6+'Terre assolée 0-20cm'!$E29*'Valeur de calcul'!$B$7+'Valeur de calcul'!$B$3)/24)/(44/12),3)</f>
        <v>#NUM!</v>
      </c>
      <c r="L29" s="11" t="e">
        <f>ROUND(EXP(LN($K29)-2*'Valeur de calcul'!$B$8),3)</f>
        <v>#NUM!</v>
      </c>
      <c r="M29" s="11" t="e">
        <f>ROUND(EXP(LN($K29)-'Valeur de calcul'!$B$8),3)</f>
        <v>#NUM!</v>
      </c>
      <c r="N29" s="11" t="e">
        <f>ROUND(EXP(LN($K29)+'Valeur de calcul'!$B$8),3)</f>
        <v>#NUM!</v>
      </c>
      <c r="O29" s="11" t="e">
        <f>ROUND(EXP(LN($K29)+2*'Valeur de calcul'!$B$8),3)</f>
        <v>#NUM!</v>
      </c>
      <c r="P29" s="11" t="str">
        <f t="shared" si="1"/>
        <v xml:space="preserve"> </v>
      </c>
      <c r="Q29" s="11"/>
      <c r="R29" s="5" t="e">
        <f>ROUND(EXP((LN($B29)*'Valeur de calcul'!$C$4)+('Terre assolée 0-20cm'!$C29*'Valeur de calcul'!$C$5)+(LN('Terre assolée 0-20cm'!$D29)*'Valeur de calcul'!$C$6)+('Terre assolée 0-20cm'!$E29*'Valeur de calcul'!$C$7)+'Valeur de calcul'!$C$3),1)</f>
        <v>#NUM!</v>
      </c>
      <c r="S29" s="11" t="e">
        <f>ROUND(EXP(LN($R29)-2*'Valeur de calcul'!$C$8),1)</f>
        <v>#NUM!</v>
      </c>
      <c r="T29" s="11" t="e">
        <f>ROUND(EXP(LN($R29)-1*'Valeur de calcul'!$C$8),1)</f>
        <v>#NUM!</v>
      </c>
      <c r="U29" s="11" t="e">
        <f>ROUND(EXP(LN($R29)+1*'Valeur de calcul'!$C$8),1)</f>
        <v>#NUM!</v>
      </c>
      <c r="V29" s="11" t="e">
        <f>ROUND(EXP(LN($R29)+2*'Valeur de calcul'!$C$8),1)</f>
        <v>#NUM!</v>
      </c>
      <c r="W29" s="11" t="str">
        <f t="shared" si="2"/>
        <v xml:space="preserve"> </v>
      </c>
      <c r="X29" s="11"/>
      <c r="Y29" s="4" t="e">
        <f t="shared" si="3"/>
        <v>#NUM!</v>
      </c>
      <c r="Z29" s="11" t="e">
        <f>IF($Y29=0," ",IF($Y29&lt;EXP(-2*'Valeur de calcul'!$B$8),"très basse", IF($Y29&lt;EXP(-1*'Valeur de calcul'!$B$8),"basse",IF($Y29&gt;EXP(2*'Valeur de calcul'!$B$8),"très élevée",IF($Y29&gt;EXP('Valeur de calcul'!$B$8),"élevée","normal")))))</f>
        <v>#NUM!</v>
      </c>
      <c r="AA29" s="4" t="e">
        <f t="shared" si="4"/>
        <v>#NUM!</v>
      </c>
      <c r="AB29" s="11" t="e">
        <f>IF($AA29=0," ",IF($AA29&lt;EXP(-2*'Valeur de calcul'!$C$8),"très basse", IF($AA29&lt;EXP(-1*'Valeur de calcul'!$C$8),"basse",IF($AA29&gt;EXP(2*'Valeur de calcul'!$C$8),"très élevée",IF($AA29&gt;EXP('Valeur de calcul'!$C$8),"élevée","normal")))))</f>
        <v>#NUM!</v>
      </c>
      <c r="AC29" s="11"/>
      <c r="AD29" s="11" t="e">
        <f t="shared" si="5"/>
        <v>#DIV/0!</v>
      </c>
      <c r="AE29" s="11" t="e">
        <f t="shared" si="6"/>
        <v>#DIV/0!</v>
      </c>
    </row>
    <row r="30" spans="1:31" x14ac:dyDescent="0.25">
      <c r="A30" s="9"/>
      <c r="B30" s="9"/>
      <c r="C30" s="9"/>
      <c r="D30" s="9"/>
      <c r="E30" s="9"/>
      <c r="F30" s="9"/>
      <c r="G30" s="9"/>
      <c r="H30" s="9"/>
      <c r="I30" s="11"/>
      <c r="J30" s="11">
        <f t="shared" si="0"/>
        <v>0</v>
      </c>
      <c r="K30" s="11" t="e">
        <f>ROUND((EXP(LN('Terre assolée 0-20cm'!$B30)*'Valeur de calcul'!$B$4+'Terre assolée 0-20cm'!$C30*'Valeur de calcul'!$B$5+LN('Terre assolée 0-20cm'!$D30)*'Valeur de calcul'!$B$6+'Terre assolée 0-20cm'!$E30*'Valeur de calcul'!$B$7+'Valeur de calcul'!$B$3)/24)/(44/12),3)</f>
        <v>#NUM!</v>
      </c>
      <c r="L30" s="11" t="e">
        <f>ROUND(EXP(LN($K30)-2*'Valeur de calcul'!$B$8),3)</f>
        <v>#NUM!</v>
      </c>
      <c r="M30" s="11" t="e">
        <f>ROUND(EXP(LN($K30)-'Valeur de calcul'!$B$8),3)</f>
        <v>#NUM!</v>
      </c>
      <c r="N30" s="11" t="e">
        <f>ROUND(EXP(LN($K30)+'Valeur de calcul'!$B$8),3)</f>
        <v>#NUM!</v>
      </c>
      <c r="O30" s="11" t="e">
        <f>ROUND(EXP(LN($K30)+2*'Valeur de calcul'!$B$8),3)</f>
        <v>#NUM!</v>
      </c>
      <c r="P30" s="11" t="str">
        <f t="shared" si="1"/>
        <v xml:space="preserve"> </v>
      </c>
      <c r="Q30" s="11"/>
      <c r="R30" s="5" t="e">
        <f>ROUND(EXP((LN($B30)*'Valeur de calcul'!$C$4)+('Terre assolée 0-20cm'!$C30*'Valeur de calcul'!$C$5)+(LN('Terre assolée 0-20cm'!$D30)*'Valeur de calcul'!$C$6)+('Terre assolée 0-20cm'!$E30*'Valeur de calcul'!$C$7)+'Valeur de calcul'!$C$3),1)</f>
        <v>#NUM!</v>
      </c>
      <c r="S30" s="11" t="e">
        <f>ROUND(EXP(LN($R30)-2*'Valeur de calcul'!$C$8),1)</f>
        <v>#NUM!</v>
      </c>
      <c r="T30" s="11" t="e">
        <f>ROUND(EXP(LN($R30)-1*'Valeur de calcul'!$C$8),1)</f>
        <v>#NUM!</v>
      </c>
      <c r="U30" s="11" t="e">
        <f>ROUND(EXP(LN($R30)+1*'Valeur de calcul'!$C$8),1)</f>
        <v>#NUM!</v>
      </c>
      <c r="V30" s="11" t="e">
        <f>ROUND(EXP(LN($R30)+2*'Valeur de calcul'!$C$8),1)</f>
        <v>#NUM!</v>
      </c>
      <c r="W30" s="11" t="str">
        <f t="shared" si="2"/>
        <v xml:space="preserve"> </v>
      </c>
      <c r="X30" s="11"/>
      <c r="Y30" s="4" t="e">
        <f t="shared" si="3"/>
        <v>#NUM!</v>
      </c>
      <c r="Z30" s="11" t="e">
        <f>IF($Y30=0," ",IF($Y30&lt;EXP(-2*'Valeur de calcul'!$B$8),"très basse", IF($Y30&lt;EXP(-1*'Valeur de calcul'!$B$8),"basse",IF($Y30&gt;EXP(2*'Valeur de calcul'!$B$8),"très élevée",IF($Y30&gt;EXP('Valeur de calcul'!$B$8),"élevée","normal")))))</f>
        <v>#NUM!</v>
      </c>
      <c r="AA30" s="4" t="e">
        <f t="shared" si="4"/>
        <v>#NUM!</v>
      </c>
      <c r="AB30" s="11" t="e">
        <f>IF($AA30=0," ",IF($AA30&lt;EXP(-2*'Valeur de calcul'!$C$8),"très basse", IF($AA30&lt;EXP(-1*'Valeur de calcul'!$C$8),"basse",IF($AA30&gt;EXP(2*'Valeur de calcul'!$C$8),"très élevée",IF($AA30&gt;EXP('Valeur de calcul'!$C$8),"élevée","normal")))))</f>
        <v>#NUM!</v>
      </c>
      <c r="AC30" s="11"/>
      <c r="AD30" s="11" t="e">
        <f t="shared" si="5"/>
        <v>#DIV/0!</v>
      </c>
      <c r="AE30" s="11" t="e">
        <f t="shared" si="6"/>
        <v>#DIV/0!</v>
      </c>
    </row>
    <row r="31" spans="1:31" x14ac:dyDescent="0.25">
      <c r="A31" s="9"/>
      <c r="B31" s="9"/>
      <c r="C31" s="9"/>
      <c r="D31" s="9"/>
      <c r="E31" s="9"/>
      <c r="F31" s="9"/>
      <c r="G31" s="9"/>
      <c r="H31" s="9"/>
      <c r="I31" s="11"/>
      <c r="J31" s="11">
        <f t="shared" si="0"/>
        <v>0</v>
      </c>
      <c r="K31" s="11" t="e">
        <f>ROUND((EXP(LN('Terre assolée 0-20cm'!$B31)*'Valeur de calcul'!$B$4+'Terre assolée 0-20cm'!$C31*'Valeur de calcul'!$B$5+LN('Terre assolée 0-20cm'!$D31)*'Valeur de calcul'!$B$6+'Terre assolée 0-20cm'!$E31*'Valeur de calcul'!$B$7+'Valeur de calcul'!$B$3)/24)/(44/12),3)</f>
        <v>#NUM!</v>
      </c>
      <c r="L31" s="11" t="e">
        <f>ROUND(EXP(LN($K31)-2*'Valeur de calcul'!$B$8),3)</f>
        <v>#NUM!</v>
      </c>
      <c r="M31" s="11" t="e">
        <f>ROUND(EXP(LN($K31)-'Valeur de calcul'!$B$8),3)</f>
        <v>#NUM!</v>
      </c>
      <c r="N31" s="11" t="e">
        <f>ROUND(EXP(LN($K31)+'Valeur de calcul'!$B$8),3)</f>
        <v>#NUM!</v>
      </c>
      <c r="O31" s="11" t="e">
        <f>ROUND(EXP(LN($K31)+2*'Valeur de calcul'!$B$8),3)</f>
        <v>#NUM!</v>
      </c>
      <c r="P31" s="11" t="str">
        <f t="shared" si="1"/>
        <v xml:space="preserve"> </v>
      </c>
      <c r="Q31" s="11"/>
      <c r="R31" s="5" t="e">
        <f>ROUND(EXP((LN($B31)*'Valeur de calcul'!$C$4)+('Terre assolée 0-20cm'!$C31*'Valeur de calcul'!$C$5)+(LN('Terre assolée 0-20cm'!$D31)*'Valeur de calcul'!$C$6)+('Terre assolée 0-20cm'!$E31*'Valeur de calcul'!$C$7)+'Valeur de calcul'!$C$3),1)</f>
        <v>#NUM!</v>
      </c>
      <c r="S31" s="11" t="e">
        <f>ROUND(EXP(LN($R31)-2*'Valeur de calcul'!$C$8),1)</f>
        <v>#NUM!</v>
      </c>
      <c r="T31" s="11" t="e">
        <f>ROUND(EXP(LN($R31)-1*'Valeur de calcul'!$C$8),1)</f>
        <v>#NUM!</v>
      </c>
      <c r="U31" s="11" t="e">
        <f>ROUND(EXP(LN($R31)+1*'Valeur de calcul'!$C$8),1)</f>
        <v>#NUM!</v>
      </c>
      <c r="V31" s="11" t="e">
        <f>ROUND(EXP(LN($R31)+2*'Valeur de calcul'!$C$8),1)</f>
        <v>#NUM!</v>
      </c>
      <c r="W31" s="11" t="str">
        <f t="shared" si="2"/>
        <v xml:space="preserve"> </v>
      </c>
      <c r="X31" s="11"/>
      <c r="Y31" s="4" t="e">
        <f t="shared" si="3"/>
        <v>#NUM!</v>
      </c>
      <c r="Z31" s="11" t="e">
        <f>IF($Y31=0," ",IF($Y31&lt;EXP(-2*'Valeur de calcul'!$B$8),"très basse", IF($Y31&lt;EXP(-1*'Valeur de calcul'!$B$8),"basse",IF($Y31&gt;EXP(2*'Valeur de calcul'!$B$8),"très élevée",IF($Y31&gt;EXP('Valeur de calcul'!$B$8),"élevée","normal")))))</f>
        <v>#NUM!</v>
      </c>
      <c r="AA31" s="4" t="e">
        <f t="shared" si="4"/>
        <v>#NUM!</v>
      </c>
      <c r="AB31" s="11" t="e">
        <f>IF($AA31=0," ",IF($AA31&lt;EXP(-2*'Valeur de calcul'!$C$8),"très basse", IF($AA31&lt;EXP(-1*'Valeur de calcul'!$C$8),"basse",IF($AA31&gt;EXP(2*'Valeur de calcul'!$C$8),"très élevée",IF($AA31&gt;EXP('Valeur de calcul'!$C$8),"élevée","normal")))))</f>
        <v>#NUM!</v>
      </c>
      <c r="AC31" s="11"/>
      <c r="AD31" s="11" t="e">
        <f t="shared" si="5"/>
        <v>#DIV/0!</v>
      </c>
      <c r="AE31" s="11" t="e">
        <f t="shared" si="6"/>
        <v>#DIV/0!</v>
      </c>
    </row>
    <row r="32" spans="1:31" x14ac:dyDescent="0.25">
      <c r="A32" s="9"/>
      <c r="B32" s="9"/>
      <c r="C32" s="9"/>
      <c r="D32" s="9"/>
      <c r="E32" s="9"/>
      <c r="F32" s="9"/>
      <c r="G32" s="9"/>
      <c r="H32" s="9"/>
      <c r="I32" s="11"/>
      <c r="J32" s="11">
        <f t="shared" si="0"/>
        <v>0</v>
      </c>
      <c r="K32" s="11" t="e">
        <f>ROUND((EXP(LN('Terre assolée 0-20cm'!$B32)*'Valeur de calcul'!$B$4+'Terre assolée 0-20cm'!$C32*'Valeur de calcul'!$B$5+LN('Terre assolée 0-20cm'!$D32)*'Valeur de calcul'!$B$6+'Terre assolée 0-20cm'!$E32*'Valeur de calcul'!$B$7+'Valeur de calcul'!$B$3)/24)/(44/12),3)</f>
        <v>#NUM!</v>
      </c>
      <c r="L32" s="11" t="e">
        <f>ROUND(EXP(LN($K32)-2*'Valeur de calcul'!$B$8),3)</f>
        <v>#NUM!</v>
      </c>
      <c r="M32" s="11" t="e">
        <f>ROUND(EXP(LN($K32)-'Valeur de calcul'!$B$8),3)</f>
        <v>#NUM!</v>
      </c>
      <c r="N32" s="11" t="e">
        <f>ROUND(EXP(LN($K32)+'Valeur de calcul'!$B$8),3)</f>
        <v>#NUM!</v>
      </c>
      <c r="O32" s="11" t="e">
        <f>ROUND(EXP(LN($K32)+2*'Valeur de calcul'!$B$8),3)</f>
        <v>#NUM!</v>
      </c>
      <c r="P32" s="11" t="str">
        <f t="shared" si="1"/>
        <v xml:space="preserve"> </v>
      </c>
      <c r="Q32" s="11"/>
      <c r="R32" s="5" t="e">
        <f>ROUND(EXP((LN($B32)*'Valeur de calcul'!$C$4)+('Terre assolée 0-20cm'!$C32*'Valeur de calcul'!$C$5)+(LN('Terre assolée 0-20cm'!$D32)*'Valeur de calcul'!$C$6)+('Terre assolée 0-20cm'!$E32*'Valeur de calcul'!$C$7)+'Valeur de calcul'!$C$3),1)</f>
        <v>#NUM!</v>
      </c>
      <c r="S32" s="11" t="e">
        <f>ROUND(EXP(LN($R32)-2*'Valeur de calcul'!$C$8),1)</f>
        <v>#NUM!</v>
      </c>
      <c r="T32" s="11" t="e">
        <f>ROUND(EXP(LN($R32)-1*'Valeur de calcul'!$C$8),1)</f>
        <v>#NUM!</v>
      </c>
      <c r="U32" s="11" t="e">
        <f>ROUND(EXP(LN($R32)+1*'Valeur de calcul'!$C$8),1)</f>
        <v>#NUM!</v>
      </c>
      <c r="V32" s="11" t="e">
        <f>ROUND(EXP(LN($R32)+2*'Valeur de calcul'!$C$8),1)</f>
        <v>#NUM!</v>
      </c>
      <c r="W32" s="11" t="str">
        <f t="shared" si="2"/>
        <v xml:space="preserve"> </v>
      </c>
      <c r="X32" s="11"/>
      <c r="Y32" s="4" t="e">
        <f t="shared" si="3"/>
        <v>#NUM!</v>
      </c>
      <c r="Z32" s="11" t="e">
        <f>IF($Y32=0," ",IF($Y32&lt;EXP(-2*'Valeur de calcul'!$B$8),"très basse", IF($Y32&lt;EXP(-1*'Valeur de calcul'!$B$8),"basse",IF($Y32&gt;EXP(2*'Valeur de calcul'!$B$8),"très élevée",IF($Y32&gt;EXP('Valeur de calcul'!$B$8),"élevée","normal")))))</f>
        <v>#NUM!</v>
      </c>
      <c r="AA32" s="4" t="e">
        <f t="shared" si="4"/>
        <v>#NUM!</v>
      </c>
      <c r="AB32" s="11" t="e">
        <f>IF($AA32=0," ",IF($AA32&lt;EXP(-2*'Valeur de calcul'!$C$8),"très basse", IF($AA32&lt;EXP(-1*'Valeur de calcul'!$C$8),"basse",IF($AA32&gt;EXP(2*'Valeur de calcul'!$C$8),"très élevée",IF($AA32&gt;EXP('Valeur de calcul'!$C$8),"élevée","normal")))))</f>
        <v>#NUM!</v>
      </c>
      <c r="AC32" s="11"/>
      <c r="AD32" s="11" t="e">
        <f t="shared" si="5"/>
        <v>#DIV/0!</v>
      </c>
      <c r="AE32" s="11" t="e">
        <f t="shared" si="6"/>
        <v>#DIV/0!</v>
      </c>
    </row>
    <row r="33" spans="1:31" x14ac:dyDescent="0.25">
      <c r="A33" s="9"/>
      <c r="B33" s="9"/>
      <c r="C33" s="9"/>
      <c r="D33" s="9"/>
      <c r="E33" s="9"/>
      <c r="F33" s="9"/>
      <c r="G33" s="9"/>
      <c r="H33" s="9"/>
      <c r="I33" s="11"/>
      <c r="J33" s="11">
        <f t="shared" si="0"/>
        <v>0</v>
      </c>
      <c r="K33" s="11" t="e">
        <f>ROUND((EXP(LN('Terre assolée 0-20cm'!$B33)*'Valeur de calcul'!$B$4+'Terre assolée 0-20cm'!$C33*'Valeur de calcul'!$B$5+LN('Terre assolée 0-20cm'!$D33)*'Valeur de calcul'!$B$6+'Terre assolée 0-20cm'!$E33*'Valeur de calcul'!$B$7+'Valeur de calcul'!$B$3)/24)/(44/12),3)</f>
        <v>#NUM!</v>
      </c>
      <c r="L33" s="11" t="e">
        <f>ROUND(EXP(LN($K33)-2*'Valeur de calcul'!$B$8),3)</f>
        <v>#NUM!</v>
      </c>
      <c r="M33" s="11" t="e">
        <f>ROUND(EXP(LN($K33)-'Valeur de calcul'!$B$8),3)</f>
        <v>#NUM!</v>
      </c>
      <c r="N33" s="11" t="e">
        <f>ROUND(EXP(LN($K33)+'Valeur de calcul'!$B$8),3)</f>
        <v>#NUM!</v>
      </c>
      <c r="O33" s="11" t="e">
        <f>ROUND(EXP(LN($K33)+2*'Valeur de calcul'!$B$8),3)</f>
        <v>#NUM!</v>
      </c>
      <c r="P33" s="11" t="str">
        <f t="shared" si="1"/>
        <v xml:space="preserve"> </v>
      </c>
      <c r="Q33" s="11"/>
      <c r="R33" s="5" t="e">
        <f>ROUND(EXP((LN($B33)*'Valeur de calcul'!$C$4)+('Terre assolée 0-20cm'!$C33*'Valeur de calcul'!$C$5)+(LN('Terre assolée 0-20cm'!$D33)*'Valeur de calcul'!$C$6)+('Terre assolée 0-20cm'!$E33*'Valeur de calcul'!$C$7)+'Valeur de calcul'!$C$3),1)</f>
        <v>#NUM!</v>
      </c>
      <c r="S33" s="11" t="e">
        <f>ROUND(EXP(LN($R33)-2*'Valeur de calcul'!$C$8),1)</f>
        <v>#NUM!</v>
      </c>
      <c r="T33" s="11" t="e">
        <f>ROUND(EXP(LN($R33)-1*'Valeur de calcul'!$C$8),1)</f>
        <v>#NUM!</v>
      </c>
      <c r="U33" s="11" t="e">
        <f>ROUND(EXP(LN($R33)+1*'Valeur de calcul'!$C$8),1)</f>
        <v>#NUM!</v>
      </c>
      <c r="V33" s="11" t="e">
        <f>ROUND(EXP(LN($R33)+2*'Valeur de calcul'!$C$8),1)</f>
        <v>#NUM!</v>
      </c>
      <c r="W33" s="11" t="str">
        <f t="shared" si="2"/>
        <v xml:space="preserve"> </v>
      </c>
      <c r="X33" s="11"/>
      <c r="Y33" s="4" t="e">
        <f t="shared" si="3"/>
        <v>#NUM!</v>
      </c>
      <c r="Z33" s="11" t="e">
        <f>IF($Y33=0," ",IF($Y33&lt;EXP(-2*'Valeur de calcul'!$B$8),"très basse", IF($Y33&lt;EXP(-1*'Valeur de calcul'!$B$8),"basse",IF($Y33&gt;EXP(2*'Valeur de calcul'!$B$8),"très élevée",IF($Y33&gt;EXP('Valeur de calcul'!$B$8),"élevée","normal")))))</f>
        <v>#NUM!</v>
      </c>
      <c r="AA33" s="4" t="e">
        <f t="shared" si="4"/>
        <v>#NUM!</v>
      </c>
      <c r="AB33" s="11" t="e">
        <f>IF($AA33=0," ",IF($AA33&lt;EXP(-2*'Valeur de calcul'!$C$8),"très basse", IF($AA33&lt;EXP(-1*'Valeur de calcul'!$C$8),"basse",IF($AA33&gt;EXP(2*'Valeur de calcul'!$C$8),"très élevée",IF($AA33&gt;EXP('Valeur de calcul'!$C$8),"élevée","normal")))))</f>
        <v>#NUM!</v>
      </c>
      <c r="AC33" s="11"/>
      <c r="AD33" s="11" t="e">
        <f t="shared" si="5"/>
        <v>#DIV/0!</v>
      </c>
      <c r="AE33" s="11" t="e">
        <f t="shared" si="6"/>
        <v>#DIV/0!</v>
      </c>
    </row>
    <row r="34" spans="1:31" x14ac:dyDescent="0.25">
      <c r="A34" s="9"/>
      <c r="B34" s="9"/>
      <c r="C34" s="9"/>
      <c r="D34" s="9"/>
      <c r="E34" s="9"/>
      <c r="F34" s="9"/>
      <c r="G34" s="9"/>
      <c r="H34" s="9"/>
      <c r="I34" s="11"/>
      <c r="J34" s="11">
        <f t="shared" si="0"/>
        <v>0</v>
      </c>
      <c r="K34" s="11" t="e">
        <f>ROUND((EXP(LN('Terre assolée 0-20cm'!$B34)*'Valeur de calcul'!$B$4+'Terre assolée 0-20cm'!$C34*'Valeur de calcul'!$B$5+LN('Terre assolée 0-20cm'!$D34)*'Valeur de calcul'!$B$6+'Terre assolée 0-20cm'!$E34*'Valeur de calcul'!$B$7+'Valeur de calcul'!$B$3)/24)/(44/12),3)</f>
        <v>#NUM!</v>
      </c>
      <c r="L34" s="11" t="e">
        <f>ROUND(EXP(LN($K34)-2*'Valeur de calcul'!$B$8),3)</f>
        <v>#NUM!</v>
      </c>
      <c r="M34" s="11" t="e">
        <f>ROUND(EXP(LN($K34)-'Valeur de calcul'!$B$8),3)</f>
        <v>#NUM!</v>
      </c>
      <c r="N34" s="11" t="e">
        <f>ROUND(EXP(LN($K34)+'Valeur de calcul'!$B$8),3)</f>
        <v>#NUM!</v>
      </c>
      <c r="O34" s="11" t="e">
        <f>ROUND(EXP(LN($K34)+2*'Valeur de calcul'!$B$8),3)</f>
        <v>#NUM!</v>
      </c>
      <c r="P34" s="11" t="str">
        <f t="shared" si="1"/>
        <v xml:space="preserve"> </v>
      </c>
      <c r="Q34" s="11"/>
      <c r="R34" s="5" t="e">
        <f>ROUND(EXP((LN($B34)*'Valeur de calcul'!$C$4)+('Terre assolée 0-20cm'!$C34*'Valeur de calcul'!$C$5)+(LN('Terre assolée 0-20cm'!$D34)*'Valeur de calcul'!$C$6)+('Terre assolée 0-20cm'!$E34*'Valeur de calcul'!$C$7)+'Valeur de calcul'!$C$3),1)</f>
        <v>#NUM!</v>
      </c>
      <c r="S34" s="11" t="e">
        <f>ROUND(EXP(LN($R34)-2*'Valeur de calcul'!$C$8),1)</f>
        <v>#NUM!</v>
      </c>
      <c r="T34" s="11" t="e">
        <f>ROUND(EXP(LN($R34)-1*'Valeur de calcul'!$C$8),1)</f>
        <v>#NUM!</v>
      </c>
      <c r="U34" s="11" t="e">
        <f>ROUND(EXP(LN($R34)+1*'Valeur de calcul'!$C$8),1)</f>
        <v>#NUM!</v>
      </c>
      <c r="V34" s="11" t="e">
        <f>ROUND(EXP(LN($R34)+2*'Valeur de calcul'!$C$8),1)</f>
        <v>#NUM!</v>
      </c>
      <c r="W34" s="11" t="str">
        <f t="shared" si="2"/>
        <v xml:space="preserve"> </v>
      </c>
      <c r="X34" s="11"/>
      <c r="Y34" s="4" t="e">
        <f t="shared" si="3"/>
        <v>#NUM!</v>
      </c>
      <c r="Z34" s="11" t="e">
        <f>IF($Y34=0," ",IF($Y34&lt;EXP(-2*'Valeur de calcul'!$B$8),"très basse", IF($Y34&lt;EXP(-1*'Valeur de calcul'!$B$8),"basse",IF($Y34&gt;EXP(2*'Valeur de calcul'!$B$8),"très élevée",IF($Y34&gt;EXP('Valeur de calcul'!$B$8),"élevée","normal")))))</f>
        <v>#NUM!</v>
      </c>
      <c r="AA34" s="4" t="e">
        <f t="shared" si="4"/>
        <v>#NUM!</v>
      </c>
      <c r="AB34" s="11" t="e">
        <f>IF($AA34=0," ",IF($AA34&lt;EXP(-2*'Valeur de calcul'!$C$8),"très basse", IF($AA34&lt;EXP(-1*'Valeur de calcul'!$C$8),"basse",IF($AA34&gt;EXP(2*'Valeur de calcul'!$C$8),"très élevée",IF($AA34&gt;EXP('Valeur de calcul'!$C$8),"élevée","normal")))))</f>
        <v>#NUM!</v>
      </c>
      <c r="AC34" s="11"/>
      <c r="AD34" s="11" t="e">
        <f t="shared" si="5"/>
        <v>#DIV/0!</v>
      </c>
      <c r="AE34" s="11" t="e">
        <f t="shared" si="6"/>
        <v>#DIV/0!</v>
      </c>
    </row>
    <row r="35" spans="1:31" x14ac:dyDescent="0.25">
      <c r="A35" s="9"/>
      <c r="B35" s="9"/>
      <c r="C35" s="9"/>
      <c r="D35" s="9"/>
      <c r="E35" s="9"/>
      <c r="F35" s="9"/>
      <c r="G35" s="9"/>
      <c r="H35" s="9"/>
      <c r="I35" s="11"/>
      <c r="J35" s="11">
        <f t="shared" si="0"/>
        <v>0</v>
      </c>
      <c r="K35" s="11" t="e">
        <f>ROUND((EXP(LN('Terre assolée 0-20cm'!$B35)*'Valeur de calcul'!$B$4+'Terre assolée 0-20cm'!$C35*'Valeur de calcul'!$B$5+LN('Terre assolée 0-20cm'!$D35)*'Valeur de calcul'!$B$6+'Terre assolée 0-20cm'!$E35*'Valeur de calcul'!$B$7+'Valeur de calcul'!$B$3)/24)/(44/12),3)</f>
        <v>#NUM!</v>
      </c>
      <c r="L35" s="11" t="e">
        <f>ROUND(EXP(LN($K35)-2*'Valeur de calcul'!$B$8),3)</f>
        <v>#NUM!</v>
      </c>
      <c r="M35" s="11" t="e">
        <f>ROUND(EXP(LN($K35)-'Valeur de calcul'!$B$8),3)</f>
        <v>#NUM!</v>
      </c>
      <c r="N35" s="11" t="e">
        <f>ROUND(EXP(LN($K35)+'Valeur de calcul'!$B$8),3)</f>
        <v>#NUM!</v>
      </c>
      <c r="O35" s="11" t="e">
        <f>ROUND(EXP(LN($K35)+2*'Valeur de calcul'!$B$8),3)</f>
        <v>#NUM!</v>
      </c>
      <c r="P35" s="11" t="str">
        <f t="shared" si="1"/>
        <v xml:space="preserve"> </v>
      </c>
      <c r="Q35" s="11"/>
      <c r="R35" s="5" t="e">
        <f>ROUND(EXP((LN($B35)*'Valeur de calcul'!$C$4)+('Terre assolée 0-20cm'!$C35*'Valeur de calcul'!$C$5)+(LN('Terre assolée 0-20cm'!$D35)*'Valeur de calcul'!$C$6)+('Terre assolée 0-20cm'!$E35*'Valeur de calcul'!$C$7)+'Valeur de calcul'!$C$3),1)</f>
        <v>#NUM!</v>
      </c>
      <c r="S35" s="11" t="e">
        <f>ROUND(EXP(LN($R35)-2*'Valeur de calcul'!$C$8),1)</f>
        <v>#NUM!</v>
      </c>
      <c r="T35" s="11" t="e">
        <f>ROUND(EXP(LN($R35)-1*'Valeur de calcul'!$C$8),1)</f>
        <v>#NUM!</v>
      </c>
      <c r="U35" s="11" t="e">
        <f>ROUND(EXP(LN($R35)+1*'Valeur de calcul'!$C$8),1)</f>
        <v>#NUM!</v>
      </c>
      <c r="V35" s="11" t="e">
        <f>ROUND(EXP(LN($R35)+2*'Valeur de calcul'!$C$8),1)</f>
        <v>#NUM!</v>
      </c>
      <c r="W35" s="11" t="str">
        <f t="shared" si="2"/>
        <v xml:space="preserve"> </v>
      </c>
      <c r="X35" s="11"/>
      <c r="Y35" s="4" t="e">
        <f t="shared" si="3"/>
        <v>#NUM!</v>
      </c>
      <c r="Z35" s="11" t="e">
        <f>IF($Y35=0," ",IF($Y35&lt;EXP(-2*'Valeur de calcul'!$B$8),"très basse", IF($Y35&lt;EXP(-1*'Valeur de calcul'!$B$8),"basse",IF($Y35&gt;EXP(2*'Valeur de calcul'!$B$8),"très élevée",IF($Y35&gt;EXP('Valeur de calcul'!$B$8),"élevée","normal")))))</f>
        <v>#NUM!</v>
      </c>
      <c r="AA35" s="4" t="e">
        <f t="shared" si="4"/>
        <v>#NUM!</v>
      </c>
      <c r="AB35" s="11" t="e">
        <f>IF($AA35=0," ",IF($AA35&lt;EXP(-2*'Valeur de calcul'!$C$8),"très basse", IF($AA35&lt;EXP(-1*'Valeur de calcul'!$C$8),"basse",IF($AA35&gt;EXP(2*'Valeur de calcul'!$C$8),"très élevée",IF($AA35&gt;EXP('Valeur de calcul'!$C$8),"élevée","normal")))))</f>
        <v>#NUM!</v>
      </c>
      <c r="AC35" s="11"/>
      <c r="AD35" s="11" t="e">
        <f t="shared" si="5"/>
        <v>#DIV/0!</v>
      </c>
      <c r="AE35" s="11" t="e">
        <f t="shared" si="6"/>
        <v>#DIV/0!</v>
      </c>
    </row>
    <row r="36" spans="1:31" x14ac:dyDescent="0.25">
      <c r="A36" s="9"/>
      <c r="B36" s="9"/>
      <c r="C36" s="9"/>
      <c r="D36" s="9"/>
      <c r="E36" s="9"/>
      <c r="F36" s="9"/>
      <c r="G36" s="9"/>
      <c r="H36" s="9"/>
      <c r="I36" s="11"/>
      <c r="J36" s="11">
        <f t="shared" si="0"/>
        <v>0</v>
      </c>
      <c r="K36" s="11" t="e">
        <f>ROUND((EXP(LN('Terre assolée 0-20cm'!$B36)*'Valeur de calcul'!$B$4+'Terre assolée 0-20cm'!$C36*'Valeur de calcul'!$B$5+LN('Terre assolée 0-20cm'!$D36)*'Valeur de calcul'!$B$6+'Terre assolée 0-20cm'!$E36*'Valeur de calcul'!$B$7+'Valeur de calcul'!$B$3)/24)/(44/12),3)</f>
        <v>#NUM!</v>
      </c>
      <c r="L36" s="11" t="e">
        <f>ROUND(EXP(LN($K36)-2*'Valeur de calcul'!$B$8),3)</f>
        <v>#NUM!</v>
      </c>
      <c r="M36" s="11" t="e">
        <f>ROUND(EXP(LN($K36)-'Valeur de calcul'!$B$8),3)</f>
        <v>#NUM!</v>
      </c>
      <c r="N36" s="11" t="e">
        <f>ROUND(EXP(LN($K36)+'Valeur de calcul'!$B$8),3)</f>
        <v>#NUM!</v>
      </c>
      <c r="O36" s="11" t="e">
        <f>ROUND(EXP(LN($K36)+2*'Valeur de calcul'!$B$8),3)</f>
        <v>#NUM!</v>
      </c>
      <c r="P36" s="11" t="str">
        <f t="shared" si="1"/>
        <v xml:space="preserve"> </v>
      </c>
      <c r="Q36" s="11"/>
      <c r="R36" s="5" t="e">
        <f>ROUND(EXP((LN($B36)*'Valeur de calcul'!$C$4)+('Terre assolée 0-20cm'!$C36*'Valeur de calcul'!$C$5)+(LN('Terre assolée 0-20cm'!$D36)*'Valeur de calcul'!$C$6)+('Terre assolée 0-20cm'!$E36*'Valeur de calcul'!$C$7)+'Valeur de calcul'!$C$3),1)</f>
        <v>#NUM!</v>
      </c>
      <c r="S36" s="11" t="e">
        <f>ROUND(EXP(LN($R36)-2*'Valeur de calcul'!$C$8),1)</f>
        <v>#NUM!</v>
      </c>
      <c r="T36" s="11" t="e">
        <f>ROUND(EXP(LN($R36)-1*'Valeur de calcul'!$C$8),1)</f>
        <v>#NUM!</v>
      </c>
      <c r="U36" s="11" t="e">
        <f>ROUND(EXP(LN($R36)+1*'Valeur de calcul'!$C$8),1)</f>
        <v>#NUM!</v>
      </c>
      <c r="V36" s="11" t="e">
        <f>ROUND(EXP(LN($R36)+2*'Valeur de calcul'!$C$8),1)</f>
        <v>#NUM!</v>
      </c>
      <c r="W36" s="11" t="str">
        <f t="shared" si="2"/>
        <v xml:space="preserve"> </v>
      </c>
      <c r="X36" s="11"/>
      <c r="Y36" s="4" t="e">
        <f t="shared" si="3"/>
        <v>#NUM!</v>
      </c>
      <c r="Z36" s="11" t="e">
        <f>IF($Y36=0," ",IF($Y36&lt;EXP(-2*'Valeur de calcul'!$B$8),"très basse", IF($Y36&lt;EXP(-1*'Valeur de calcul'!$B$8),"basse",IF($Y36&gt;EXP(2*'Valeur de calcul'!$B$8),"très élevée",IF($Y36&gt;EXP('Valeur de calcul'!$B$8),"élevée","normal")))))</f>
        <v>#NUM!</v>
      </c>
      <c r="AA36" s="4" t="e">
        <f t="shared" si="4"/>
        <v>#NUM!</v>
      </c>
      <c r="AB36" s="11" t="e">
        <f>IF($AA36=0," ",IF($AA36&lt;EXP(-2*'Valeur de calcul'!$C$8),"très basse", IF($AA36&lt;EXP(-1*'Valeur de calcul'!$C$8),"basse",IF($AA36&gt;EXP(2*'Valeur de calcul'!$C$8),"très élevée",IF($AA36&gt;EXP('Valeur de calcul'!$C$8),"élevée","normal")))))</f>
        <v>#NUM!</v>
      </c>
      <c r="AC36" s="11"/>
      <c r="AD36" s="11" t="e">
        <f t="shared" si="5"/>
        <v>#DIV/0!</v>
      </c>
      <c r="AE36" s="11" t="e">
        <f t="shared" si="6"/>
        <v>#DIV/0!</v>
      </c>
    </row>
    <row r="37" spans="1:31" x14ac:dyDescent="0.25">
      <c r="A37" s="9"/>
      <c r="B37" s="9"/>
      <c r="C37" s="9"/>
      <c r="D37" s="9"/>
      <c r="E37" s="9"/>
      <c r="F37" s="9"/>
      <c r="G37" s="9"/>
      <c r="H37" s="9"/>
      <c r="I37" s="11"/>
      <c r="J37" s="11">
        <f t="shared" si="0"/>
        <v>0</v>
      </c>
      <c r="K37" s="11" t="e">
        <f>ROUND((EXP(LN('Terre assolée 0-20cm'!$B37)*'Valeur de calcul'!$B$4+'Terre assolée 0-20cm'!$C37*'Valeur de calcul'!$B$5+LN('Terre assolée 0-20cm'!$D37)*'Valeur de calcul'!$B$6+'Terre assolée 0-20cm'!$E37*'Valeur de calcul'!$B$7+'Valeur de calcul'!$B$3)/24)/(44/12),3)</f>
        <v>#NUM!</v>
      </c>
      <c r="L37" s="11" t="e">
        <f>ROUND(EXP(LN($K37)-2*'Valeur de calcul'!$B$8),3)</f>
        <v>#NUM!</v>
      </c>
      <c r="M37" s="11" t="e">
        <f>ROUND(EXP(LN($K37)-'Valeur de calcul'!$B$8),3)</f>
        <v>#NUM!</v>
      </c>
      <c r="N37" s="11" t="e">
        <f>ROUND(EXP(LN($K37)+'Valeur de calcul'!$B$8),3)</f>
        <v>#NUM!</v>
      </c>
      <c r="O37" s="11" t="e">
        <f>ROUND(EXP(LN($K37)+2*'Valeur de calcul'!$B$8),3)</f>
        <v>#NUM!</v>
      </c>
      <c r="P37" s="11" t="str">
        <f t="shared" si="1"/>
        <v xml:space="preserve"> </v>
      </c>
      <c r="Q37" s="11"/>
      <c r="R37" s="5" t="e">
        <f>ROUND(EXP((LN($B37)*'Valeur de calcul'!$C$4)+('Terre assolée 0-20cm'!$C37*'Valeur de calcul'!$C$5)+(LN('Terre assolée 0-20cm'!$D37)*'Valeur de calcul'!$C$6)+('Terre assolée 0-20cm'!$E37*'Valeur de calcul'!$C$7)+'Valeur de calcul'!$C$3),1)</f>
        <v>#NUM!</v>
      </c>
      <c r="S37" s="11" t="e">
        <f>ROUND(EXP(LN($R37)-2*'Valeur de calcul'!$C$8),1)</f>
        <v>#NUM!</v>
      </c>
      <c r="T37" s="11" t="e">
        <f>ROUND(EXP(LN($R37)-1*'Valeur de calcul'!$C$8),1)</f>
        <v>#NUM!</v>
      </c>
      <c r="U37" s="11" t="e">
        <f>ROUND(EXP(LN($R37)+1*'Valeur de calcul'!$C$8),1)</f>
        <v>#NUM!</v>
      </c>
      <c r="V37" s="11" t="e">
        <f>ROUND(EXP(LN($R37)+2*'Valeur de calcul'!$C$8),1)</f>
        <v>#NUM!</v>
      </c>
      <c r="W37" s="11" t="str">
        <f t="shared" si="2"/>
        <v xml:space="preserve"> </v>
      </c>
      <c r="X37" s="11"/>
      <c r="Y37" s="4" t="e">
        <f t="shared" si="3"/>
        <v>#NUM!</v>
      </c>
      <c r="Z37" s="11" t="e">
        <f>IF($Y37=0," ",IF($Y37&lt;EXP(-2*'Valeur de calcul'!$B$8),"très basse", IF($Y37&lt;EXP(-1*'Valeur de calcul'!$B$8),"basse",IF($Y37&gt;EXP(2*'Valeur de calcul'!$B$8),"très élevée",IF($Y37&gt;EXP('Valeur de calcul'!$B$8),"élevée","normal")))))</f>
        <v>#NUM!</v>
      </c>
      <c r="AA37" s="4" t="e">
        <f t="shared" si="4"/>
        <v>#NUM!</v>
      </c>
      <c r="AB37" s="11" t="e">
        <f>IF($AA37=0," ",IF($AA37&lt;EXP(-2*'Valeur de calcul'!$C$8),"très basse", IF($AA37&lt;EXP(-1*'Valeur de calcul'!$C$8),"basse",IF($AA37&gt;EXP(2*'Valeur de calcul'!$C$8),"très élevée",IF($AA37&gt;EXP('Valeur de calcul'!$C$8),"élevée","normal")))))</f>
        <v>#NUM!</v>
      </c>
      <c r="AC37" s="11"/>
      <c r="AD37" s="11" t="e">
        <f t="shared" si="5"/>
        <v>#DIV/0!</v>
      </c>
      <c r="AE37" s="11" t="e">
        <f t="shared" si="6"/>
        <v>#DIV/0!</v>
      </c>
    </row>
    <row r="38" spans="1:31" x14ac:dyDescent="0.25">
      <c r="A38" s="9"/>
      <c r="B38" s="9"/>
      <c r="C38" s="9"/>
      <c r="D38" s="9"/>
      <c r="E38" s="9"/>
      <c r="F38" s="9"/>
      <c r="G38" s="9"/>
      <c r="H38" s="9"/>
      <c r="I38" s="11"/>
      <c r="J38" s="11">
        <f t="shared" si="0"/>
        <v>0</v>
      </c>
      <c r="K38" s="11" t="e">
        <f>ROUND((EXP(LN('Terre assolée 0-20cm'!$B38)*'Valeur de calcul'!$B$4+'Terre assolée 0-20cm'!$C38*'Valeur de calcul'!$B$5+LN('Terre assolée 0-20cm'!$D38)*'Valeur de calcul'!$B$6+'Terre assolée 0-20cm'!$E38*'Valeur de calcul'!$B$7+'Valeur de calcul'!$B$3)/24)/(44/12),3)</f>
        <v>#NUM!</v>
      </c>
      <c r="L38" s="11" t="e">
        <f>ROUND(EXP(LN($K38)-2*'Valeur de calcul'!$B$8),3)</f>
        <v>#NUM!</v>
      </c>
      <c r="M38" s="11" t="e">
        <f>ROUND(EXP(LN($K38)-'Valeur de calcul'!$B$8),3)</f>
        <v>#NUM!</v>
      </c>
      <c r="N38" s="11" t="e">
        <f>ROUND(EXP(LN($K38)+'Valeur de calcul'!$B$8),3)</f>
        <v>#NUM!</v>
      </c>
      <c r="O38" s="11" t="e">
        <f>ROUND(EXP(LN($K38)+2*'Valeur de calcul'!$B$8),3)</f>
        <v>#NUM!</v>
      </c>
      <c r="P38" s="11" t="str">
        <f t="shared" si="1"/>
        <v xml:space="preserve"> </v>
      </c>
      <c r="Q38" s="11"/>
      <c r="R38" s="5" t="e">
        <f>ROUND(EXP((LN($B38)*'Valeur de calcul'!$C$4)+('Terre assolée 0-20cm'!$C38*'Valeur de calcul'!$C$5)+(LN('Terre assolée 0-20cm'!$D38)*'Valeur de calcul'!$C$6)+('Terre assolée 0-20cm'!$E38*'Valeur de calcul'!$C$7)+'Valeur de calcul'!$C$3),1)</f>
        <v>#NUM!</v>
      </c>
      <c r="S38" s="11" t="e">
        <f>ROUND(EXP(LN($R38)-2*'Valeur de calcul'!$C$8),1)</f>
        <v>#NUM!</v>
      </c>
      <c r="T38" s="11" t="e">
        <f>ROUND(EXP(LN($R38)-1*'Valeur de calcul'!$C$8),1)</f>
        <v>#NUM!</v>
      </c>
      <c r="U38" s="11" t="e">
        <f>ROUND(EXP(LN($R38)+1*'Valeur de calcul'!$C$8),1)</f>
        <v>#NUM!</v>
      </c>
      <c r="V38" s="11" t="e">
        <f>ROUND(EXP(LN($R38)+2*'Valeur de calcul'!$C$8),1)</f>
        <v>#NUM!</v>
      </c>
      <c r="W38" s="11" t="str">
        <f t="shared" si="2"/>
        <v xml:space="preserve"> </v>
      </c>
      <c r="X38" s="11"/>
      <c r="Y38" s="4" t="e">
        <f t="shared" si="3"/>
        <v>#NUM!</v>
      </c>
      <c r="Z38" s="11" t="e">
        <f>IF($Y38=0," ",IF($Y38&lt;EXP(-2*'Valeur de calcul'!$B$8),"très basse", IF($Y38&lt;EXP(-1*'Valeur de calcul'!$B$8),"basse",IF($Y38&gt;EXP(2*'Valeur de calcul'!$B$8),"très élevée",IF($Y38&gt;EXP('Valeur de calcul'!$B$8),"élevée","normal")))))</f>
        <v>#NUM!</v>
      </c>
      <c r="AA38" s="4" t="e">
        <f t="shared" si="4"/>
        <v>#NUM!</v>
      </c>
      <c r="AB38" s="11" t="e">
        <f>IF($AA38=0," ",IF($AA38&lt;EXP(-2*'Valeur de calcul'!$C$8),"très basse", IF($AA38&lt;EXP(-1*'Valeur de calcul'!$C$8),"basse",IF($AA38&gt;EXP(2*'Valeur de calcul'!$C$8),"très élevée",IF($AA38&gt;EXP('Valeur de calcul'!$C$8),"élevée","normal")))))</f>
        <v>#NUM!</v>
      </c>
      <c r="AC38" s="11"/>
      <c r="AD38" s="11" t="e">
        <f t="shared" si="5"/>
        <v>#DIV/0!</v>
      </c>
      <c r="AE38" s="11" t="e">
        <f t="shared" si="6"/>
        <v>#DIV/0!</v>
      </c>
    </row>
    <row r="39" spans="1:31" x14ac:dyDescent="0.25">
      <c r="A39" s="9"/>
      <c r="B39" s="9"/>
      <c r="C39" s="9"/>
      <c r="D39" s="9"/>
      <c r="E39" s="9"/>
      <c r="F39" s="9"/>
      <c r="G39" s="9"/>
      <c r="H39" s="9"/>
      <c r="I39" s="11"/>
      <c r="J39" s="11">
        <f t="shared" si="0"/>
        <v>0</v>
      </c>
      <c r="K39" s="11" t="e">
        <f>ROUND((EXP(LN('Terre assolée 0-20cm'!$B39)*'Valeur de calcul'!$B$4+'Terre assolée 0-20cm'!$C39*'Valeur de calcul'!$B$5+LN('Terre assolée 0-20cm'!$D39)*'Valeur de calcul'!$B$6+'Terre assolée 0-20cm'!$E39*'Valeur de calcul'!$B$7+'Valeur de calcul'!$B$3)/24)/(44/12),3)</f>
        <v>#NUM!</v>
      </c>
      <c r="L39" s="11" t="e">
        <f>ROUND(EXP(LN($K39)-2*'Valeur de calcul'!$B$8),3)</f>
        <v>#NUM!</v>
      </c>
      <c r="M39" s="11" t="e">
        <f>ROUND(EXP(LN($K39)-'Valeur de calcul'!$B$8),3)</f>
        <v>#NUM!</v>
      </c>
      <c r="N39" s="11" t="e">
        <f>ROUND(EXP(LN($K39)+'Valeur de calcul'!$B$8),3)</f>
        <v>#NUM!</v>
      </c>
      <c r="O39" s="11" t="e">
        <f>ROUND(EXP(LN($K39)+2*'Valeur de calcul'!$B$8),3)</f>
        <v>#NUM!</v>
      </c>
      <c r="P39" s="11" t="str">
        <f t="shared" si="1"/>
        <v xml:space="preserve"> </v>
      </c>
      <c r="Q39" s="11"/>
      <c r="R39" s="5" t="e">
        <f>ROUND(EXP((LN($B39)*'Valeur de calcul'!$C$4)+('Terre assolée 0-20cm'!$C39*'Valeur de calcul'!$C$5)+(LN('Terre assolée 0-20cm'!$D39)*'Valeur de calcul'!$C$6)+('Terre assolée 0-20cm'!$E39*'Valeur de calcul'!$C$7)+'Valeur de calcul'!$C$3),1)</f>
        <v>#NUM!</v>
      </c>
      <c r="S39" s="11" t="e">
        <f>ROUND(EXP(LN($R39)-2*'Valeur de calcul'!$C$8),1)</f>
        <v>#NUM!</v>
      </c>
      <c r="T39" s="11" t="e">
        <f>ROUND(EXP(LN($R39)-1*'Valeur de calcul'!$C$8),1)</f>
        <v>#NUM!</v>
      </c>
      <c r="U39" s="11" t="e">
        <f>ROUND(EXP(LN($R39)+1*'Valeur de calcul'!$C$8),1)</f>
        <v>#NUM!</v>
      </c>
      <c r="V39" s="11" t="e">
        <f>ROUND(EXP(LN($R39)+2*'Valeur de calcul'!$C$8),1)</f>
        <v>#NUM!</v>
      </c>
      <c r="W39" s="11" t="str">
        <f t="shared" si="2"/>
        <v xml:space="preserve"> </v>
      </c>
      <c r="X39" s="11"/>
      <c r="Y39" s="4" t="e">
        <f t="shared" si="3"/>
        <v>#NUM!</v>
      </c>
      <c r="Z39" s="11" t="e">
        <f>IF($Y39=0," ",IF($Y39&lt;EXP(-2*'Valeur de calcul'!$B$8),"très basse", IF($Y39&lt;EXP(-1*'Valeur de calcul'!$B$8),"basse",IF($Y39&gt;EXP(2*'Valeur de calcul'!$B$8),"très élevée",IF($Y39&gt;EXP('Valeur de calcul'!$B$8),"élevée","normal")))))</f>
        <v>#NUM!</v>
      </c>
      <c r="AA39" s="4" t="e">
        <f t="shared" si="4"/>
        <v>#NUM!</v>
      </c>
      <c r="AB39" s="11" t="e">
        <f>IF($AA39=0," ",IF($AA39&lt;EXP(-2*'Valeur de calcul'!$C$8),"très basse", IF($AA39&lt;EXP(-1*'Valeur de calcul'!$C$8),"basse",IF($AA39&gt;EXP(2*'Valeur de calcul'!$C$8),"très élevée",IF($AA39&gt;EXP('Valeur de calcul'!$C$8),"élevée","normal")))))</f>
        <v>#NUM!</v>
      </c>
      <c r="AC39" s="11"/>
      <c r="AD39" s="11" t="e">
        <f t="shared" si="5"/>
        <v>#DIV/0!</v>
      </c>
      <c r="AE39" s="11" t="e">
        <f t="shared" si="6"/>
        <v>#DIV/0!</v>
      </c>
    </row>
    <row r="40" spans="1:31" x14ac:dyDescent="0.25">
      <c r="A40" s="9"/>
      <c r="B40" s="9"/>
      <c r="C40" s="9"/>
      <c r="D40" s="9"/>
      <c r="E40" s="9"/>
      <c r="F40" s="9"/>
      <c r="G40" s="9"/>
      <c r="H40" s="9"/>
      <c r="I40" s="11"/>
      <c r="J40" s="11">
        <f t="shared" si="0"/>
        <v>0</v>
      </c>
      <c r="K40" s="11" t="e">
        <f>ROUND((EXP(LN('Terre assolée 0-20cm'!$B40)*'Valeur de calcul'!$B$4+'Terre assolée 0-20cm'!$C40*'Valeur de calcul'!$B$5+LN('Terre assolée 0-20cm'!$D40)*'Valeur de calcul'!$B$6+'Terre assolée 0-20cm'!$E40*'Valeur de calcul'!$B$7+'Valeur de calcul'!$B$3)/24)/(44/12),3)</f>
        <v>#NUM!</v>
      </c>
      <c r="L40" s="11" t="e">
        <f>ROUND(EXP(LN($K40)-2*'Valeur de calcul'!$B$8),3)</f>
        <v>#NUM!</v>
      </c>
      <c r="M40" s="11" t="e">
        <f>ROUND(EXP(LN($K40)-'Valeur de calcul'!$B$8),3)</f>
        <v>#NUM!</v>
      </c>
      <c r="N40" s="11" t="e">
        <f>ROUND(EXP(LN($K40)+'Valeur de calcul'!$B$8),3)</f>
        <v>#NUM!</v>
      </c>
      <c r="O40" s="11" t="e">
        <f>ROUND(EXP(LN($K40)+2*'Valeur de calcul'!$B$8),3)</f>
        <v>#NUM!</v>
      </c>
      <c r="P40" s="11" t="str">
        <f t="shared" si="1"/>
        <v xml:space="preserve"> </v>
      </c>
      <c r="Q40" s="11"/>
      <c r="R40" s="5" t="e">
        <f>ROUND(EXP((LN($B40)*'Valeur de calcul'!$C$4)+('Terre assolée 0-20cm'!$C40*'Valeur de calcul'!$C$5)+(LN('Terre assolée 0-20cm'!$D40)*'Valeur de calcul'!$C$6)+('Terre assolée 0-20cm'!$E40*'Valeur de calcul'!$C$7)+'Valeur de calcul'!$C$3),1)</f>
        <v>#NUM!</v>
      </c>
      <c r="S40" s="11" t="e">
        <f>ROUND(EXP(LN($R40)-2*'Valeur de calcul'!$C$8),1)</f>
        <v>#NUM!</v>
      </c>
      <c r="T40" s="11" t="e">
        <f>ROUND(EXP(LN($R40)-1*'Valeur de calcul'!$C$8),1)</f>
        <v>#NUM!</v>
      </c>
      <c r="U40" s="11" t="e">
        <f>ROUND(EXP(LN($R40)+1*'Valeur de calcul'!$C$8),1)</f>
        <v>#NUM!</v>
      </c>
      <c r="V40" s="11" t="e">
        <f>ROUND(EXP(LN($R40)+2*'Valeur de calcul'!$C$8),1)</f>
        <v>#NUM!</v>
      </c>
      <c r="W40" s="11" t="str">
        <f t="shared" si="2"/>
        <v xml:space="preserve"> </v>
      </c>
      <c r="X40" s="11"/>
      <c r="Y40" s="4" t="e">
        <f t="shared" si="3"/>
        <v>#NUM!</v>
      </c>
      <c r="Z40" s="11" t="e">
        <f>IF($Y40=0," ",IF($Y40&lt;EXP(-2*'Valeur de calcul'!$B$8),"très basse", IF($Y40&lt;EXP(-1*'Valeur de calcul'!$B$8),"basse",IF($Y40&gt;EXP(2*'Valeur de calcul'!$B$8),"très élevée",IF($Y40&gt;EXP('Valeur de calcul'!$B$8),"élevée","normal")))))</f>
        <v>#NUM!</v>
      </c>
      <c r="AA40" s="4" t="e">
        <f t="shared" si="4"/>
        <v>#NUM!</v>
      </c>
      <c r="AB40" s="11" t="e">
        <f>IF($AA40=0," ",IF($AA40&lt;EXP(-2*'Valeur de calcul'!$C$8),"très basse", IF($AA40&lt;EXP(-1*'Valeur de calcul'!$C$8),"basse",IF($AA40&gt;EXP(2*'Valeur de calcul'!$C$8),"très élevée",IF($AA40&gt;EXP('Valeur de calcul'!$C$8),"élevée","normal")))))</f>
        <v>#NUM!</v>
      </c>
      <c r="AC40" s="11"/>
      <c r="AD40" s="11" t="e">
        <f t="shared" si="5"/>
        <v>#DIV/0!</v>
      </c>
      <c r="AE40" s="11" t="e">
        <f t="shared" si="6"/>
        <v>#DIV/0!</v>
      </c>
    </row>
    <row r="41" spans="1:31" x14ac:dyDescent="0.25">
      <c r="A41" s="9"/>
      <c r="B41" s="9"/>
      <c r="C41" s="9"/>
      <c r="D41" s="9"/>
      <c r="E41" s="9"/>
      <c r="F41" s="9"/>
      <c r="G41" s="9"/>
      <c r="H41" s="9"/>
      <c r="I41" s="11"/>
      <c r="J41" s="11">
        <f t="shared" si="0"/>
        <v>0</v>
      </c>
      <c r="K41" s="11" t="e">
        <f>ROUND((EXP(LN('Terre assolée 0-20cm'!$B41)*'Valeur de calcul'!$B$4+'Terre assolée 0-20cm'!$C41*'Valeur de calcul'!$B$5+LN('Terre assolée 0-20cm'!$D41)*'Valeur de calcul'!$B$6+'Terre assolée 0-20cm'!$E41*'Valeur de calcul'!$B$7+'Valeur de calcul'!$B$3)/24)/(44/12),3)</f>
        <v>#NUM!</v>
      </c>
      <c r="L41" s="11" t="e">
        <f>ROUND(EXP(LN($K41)-2*'Valeur de calcul'!$B$8),3)</f>
        <v>#NUM!</v>
      </c>
      <c r="M41" s="11" t="e">
        <f>ROUND(EXP(LN($K41)-'Valeur de calcul'!$B$8),3)</f>
        <v>#NUM!</v>
      </c>
      <c r="N41" s="11" t="e">
        <f>ROUND(EXP(LN($K41)+'Valeur de calcul'!$B$8),3)</f>
        <v>#NUM!</v>
      </c>
      <c r="O41" s="11" t="e">
        <f>ROUND(EXP(LN($K41)+2*'Valeur de calcul'!$B$8),3)</f>
        <v>#NUM!</v>
      </c>
      <c r="P41" s="11" t="str">
        <f t="shared" si="1"/>
        <v xml:space="preserve"> </v>
      </c>
      <c r="Q41" s="11"/>
      <c r="R41" s="5" t="e">
        <f>ROUND(EXP((LN($B41)*'Valeur de calcul'!$C$4)+('Terre assolée 0-20cm'!$C41*'Valeur de calcul'!$C$5)+(LN('Terre assolée 0-20cm'!$D41)*'Valeur de calcul'!$C$6)+('Terre assolée 0-20cm'!$E41*'Valeur de calcul'!$C$7)+'Valeur de calcul'!$C$3),1)</f>
        <v>#NUM!</v>
      </c>
      <c r="S41" s="11" t="e">
        <f>ROUND(EXP(LN($R41)-2*'Valeur de calcul'!$C$8),1)</f>
        <v>#NUM!</v>
      </c>
      <c r="T41" s="11" t="e">
        <f>ROUND(EXP(LN($R41)-1*'Valeur de calcul'!$C$8),1)</f>
        <v>#NUM!</v>
      </c>
      <c r="U41" s="11" t="e">
        <f>ROUND(EXP(LN($R41)+1*'Valeur de calcul'!$C$8),1)</f>
        <v>#NUM!</v>
      </c>
      <c r="V41" s="11" t="e">
        <f>ROUND(EXP(LN($R41)+2*'Valeur de calcul'!$C$8),1)</f>
        <v>#NUM!</v>
      </c>
      <c r="W41" s="11" t="str">
        <f t="shared" si="2"/>
        <v xml:space="preserve"> </v>
      </c>
      <c r="X41" s="11"/>
      <c r="Y41" s="4" t="e">
        <f t="shared" si="3"/>
        <v>#NUM!</v>
      </c>
      <c r="Z41" s="11" t="e">
        <f>IF($Y41=0," ",IF($Y41&lt;EXP(-2*'Valeur de calcul'!$B$8),"très basse", IF($Y41&lt;EXP(-1*'Valeur de calcul'!$B$8),"basse",IF($Y41&gt;EXP(2*'Valeur de calcul'!$B$8),"très élevée",IF($Y41&gt;EXP('Valeur de calcul'!$B$8),"élevée","normal")))))</f>
        <v>#NUM!</v>
      </c>
      <c r="AA41" s="4" t="e">
        <f t="shared" si="4"/>
        <v>#NUM!</v>
      </c>
      <c r="AB41" s="11" t="e">
        <f>IF($AA41=0," ",IF($AA41&lt;EXP(-2*'Valeur de calcul'!$C$8),"très basse", IF($AA41&lt;EXP(-1*'Valeur de calcul'!$C$8),"basse",IF($AA41&gt;EXP(2*'Valeur de calcul'!$C$8),"très élevée",IF($AA41&gt;EXP('Valeur de calcul'!$C$8),"élevée","normal")))))</f>
        <v>#NUM!</v>
      </c>
      <c r="AC41" s="11"/>
      <c r="AD41" s="11" t="e">
        <f t="shared" si="5"/>
        <v>#DIV/0!</v>
      </c>
      <c r="AE41" s="11" t="e">
        <f t="shared" si="6"/>
        <v>#DIV/0!</v>
      </c>
    </row>
    <row r="42" spans="1:31" x14ac:dyDescent="0.25">
      <c r="A42" s="9"/>
      <c r="B42" s="9"/>
      <c r="C42" s="9"/>
      <c r="D42" s="9"/>
      <c r="E42" s="9"/>
      <c r="F42" s="9"/>
      <c r="G42" s="9"/>
      <c r="H42" s="9"/>
      <c r="I42" s="11"/>
      <c r="J42" s="11">
        <f t="shared" si="0"/>
        <v>0</v>
      </c>
      <c r="K42" s="11" t="e">
        <f>ROUND((EXP(LN('Terre assolée 0-20cm'!$B42)*'Valeur de calcul'!$B$4+'Terre assolée 0-20cm'!$C42*'Valeur de calcul'!$B$5+LN('Terre assolée 0-20cm'!$D42)*'Valeur de calcul'!$B$6+'Terre assolée 0-20cm'!$E42*'Valeur de calcul'!$B$7+'Valeur de calcul'!$B$3)/24)/(44/12),3)</f>
        <v>#NUM!</v>
      </c>
      <c r="L42" s="11" t="e">
        <f>ROUND(EXP(LN($K42)-2*'Valeur de calcul'!$B$8),3)</f>
        <v>#NUM!</v>
      </c>
      <c r="M42" s="11" t="e">
        <f>ROUND(EXP(LN($K42)-'Valeur de calcul'!$B$8),3)</f>
        <v>#NUM!</v>
      </c>
      <c r="N42" s="11" t="e">
        <f>ROUND(EXP(LN($K42)+'Valeur de calcul'!$B$8),3)</f>
        <v>#NUM!</v>
      </c>
      <c r="O42" s="11" t="e">
        <f>ROUND(EXP(LN($K42)+2*'Valeur de calcul'!$B$8),3)</f>
        <v>#NUM!</v>
      </c>
      <c r="P42" s="11" t="str">
        <f t="shared" si="1"/>
        <v xml:space="preserve"> </v>
      </c>
      <c r="Q42" s="11"/>
      <c r="R42" s="5" t="e">
        <f>ROUND(EXP((LN($B42)*'Valeur de calcul'!$C$4)+('Terre assolée 0-20cm'!$C42*'Valeur de calcul'!$C$5)+(LN('Terre assolée 0-20cm'!$D42)*'Valeur de calcul'!$C$6)+('Terre assolée 0-20cm'!$E42*'Valeur de calcul'!$C$7)+'Valeur de calcul'!$C$3),1)</f>
        <v>#NUM!</v>
      </c>
      <c r="S42" s="11" t="e">
        <f>ROUND(EXP(LN($R42)-2*'Valeur de calcul'!$C$8),1)</f>
        <v>#NUM!</v>
      </c>
      <c r="T42" s="11" t="e">
        <f>ROUND(EXP(LN($R42)-1*'Valeur de calcul'!$C$8),1)</f>
        <v>#NUM!</v>
      </c>
      <c r="U42" s="11" t="e">
        <f>ROUND(EXP(LN($R42)+1*'Valeur de calcul'!$C$8),1)</f>
        <v>#NUM!</v>
      </c>
      <c r="V42" s="11" t="e">
        <f>ROUND(EXP(LN($R42)+2*'Valeur de calcul'!$C$8),1)</f>
        <v>#NUM!</v>
      </c>
      <c r="W42" s="11" t="str">
        <f t="shared" si="2"/>
        <v xml:space="preserve"> </v>
      </c>
      <c r="X42" s="11"/>
      <c r="Y42" s="4" t="e">
        <f t="shared" si="3"/>
        <v>#NUM!</v>
      </c>
      <c r="Z42" s="11" t="e">
        <f>IF($Y42=0," ",IF($Y42&lt;EXP(-2*'Valeur de calcul'!$B$8),"très basse", IF($Y42&lt;EXP(-1*'Valeur de calcul'!$B$8),"basse",IF($Y42&gt;EXP(2*'Valeur de calcul'!$B$8),"très élevée",IF($Y42&gt;EXP('Valeur de calcul'!$B$8),"élevée","normal")))))</f>
        <v>#NUM!</v>
      </c>
      <c r="AA42" s="4" t="e">
        <f t="shared" si="4"/>
        <v>#NUM!</v>
      </c>
      <c r="AB42" s="11" t="e">
        <f>IF($AA42=0," ",IF($AA42&lt;EXP(-2*'Valeur de calcul'!$C$8),"très basse", IF($AA42&lt;EXP(-1*'Valeur de calcul'!$C$8),"basse",IF($AA42&gt;EXP(2*'Valeur de calcul'!$C$8),"très élevée",IF($AA42&gt;EXP('Valeur de calcul'!$C$8),"élevée","normal")))))</f>
        <v>#NUM!</v>
      </c>
      <c r="AC42" s="11"/>
      <c r="AD42" s="11" t="e">
        <f t="shared" si="5"/>
        <v>#DIV/0!</v>
      </c>
      <c r="AE42" s="11" t="e">
        <f t="shared" si="6"/>
        <v>#DIV/0!</v>
      </c>
    </row>
    <row r="43" spans="1:31" x14ac:dyDescent="0.25">
      <c r="A43" s="9"/>
      <c r="B43" s="9"/>
      <c r="C43" s="9"/>
      <c r="D43" s="9"/>
      <c r="E43" s="9"/>
      <c r="F43" s="9"/>
      <c r="G43" s="9"/>
      <c r="H43" s="9"/>
      <c r="I43" s="11"/>
      <c r="J43" s="11">
        <f t="shared" si="0"/>
        <v>0</v>
      </c>
      <c r="K43" s="11" t="e">
        <f>ROUND((EXP(LN('Terre assolée 0-20cm'!$B43)*'Valeur de calcul'!$B$4+'Terre assolée 0-20cm'!$C43*'Valeur de calcul'!$B$5+LN('Terre assolée 0-20cm'!$D43)*'Valeur de calcul'!$B$6+'Terre assolée 0-20cm'!$E43*'Valeur de calcul'!$B$7+'Valeur de calcul'!$B$3)/24)/(44/12),3)</f>
        <v>#NUM!</v>
      </c>
      <c r="L43" s="11" t="e">
        <f>ROUND(EXP(LN($K43)-2*'Valeur de calcul'!$B$8),3)</f>
        <v>#NUM!</v>
      </c>
      <c r="M43" s="11" t="e">
        <f>ROUND(EXP(LN($K43)-'Valeur de calcul'!$B$8),3)</f>
        <v>#NUM!</v>
      </c>
      <c r="N43" s="11" t="e">
        <f>ROUND(EXP(LN($K43)+'Valeur de calcul'!$B$8),3)</f>
        <v>#NUM!</v>
      </c>
      <c r="O43" s="11" t="e">
        <f>ROUND(EXP(LN($K43)+2*'Valeur de calcul'!$B$8),3)</f>
        <v>#NUM!</v>
      </c>
      <c r="P43" s="11" t="str">
        <f t="shared" si="1"/>
        <v xml:space="preserve"> </v>
      </c>
      <c r="Q43" s="11"/>
      <c r="R43" s="5" t="e">
        <f>ROUND(EXP((LN($B43)*'Valeur de calcul'!$C$4)+('Terre assolée 0-20cm'!$C43*'Valeur de calcul'!$C$5)+(LN('Terre assolée 0-20cm'!$D43)*'Valeur de calcul'!$C$6)+('Terre assolée 0-20cm'!$E43*'Valeur de calcul'!$C$7)+'Valeur de calcul'!$C$3),1)</f>
        <v>#NUM!</v>
      </c>
      <c r="S43" s="11" t="e">
        <f>ROUND(EXP(LN($R43)-2*'Valeur de calcul'!$C$8),1)</f>
        <v>#NUM!</v>
      </c>
      <c r="T43" s="11" t="e">
        <f>ROUND(EXP(LN($R43)-1*'Valeur de calcul'!$C$8),1)</f>
        <v>#NUM!</v>
      </c>
      <c r="U43" s="11" t="e">
        <f>ROUND(EXP(LN($R43)+1*'Valeur de calcul'!$C$8),1)</f>
        <v>#NUM!</v>
      </c>
      <c r="V43" s="11" t="e">
        <f>ROUND(EXP(LN($R43)+2*'Valeur de calcul'!$C$8),1)</f>
        <v>#NUM!</v>
      </c>
      <c r="W43" s="11" t="str">
        <f t="shared" si="2"/>
        <v xml:space="preserve"> </v>
      </c>
      <c r="X43" s="11"/>
      <c r="Y43" s="4" t="e">
        <f t="shared" si="3"/>
        <v>#NUM!</v>
      </c>
      <c r="Z43" s="11" t="e">
        <f>IF($Y43=0," ",IF($Y43&lt;EXP(-2*'Valeur de calcul'!$B$8),"très basse", IF($Y43&lt;EXP(-1*'Valeur de calcul'!$B$8),"basse",IF($Y43&gt;EXP(2*'Valeur de calcul'!$B$8),"très élevée",IF($Y43&gt;EXP('Valeur de calcul'!$B$8),"élevée","normal")))))</f>
        <v>#NUM!</v>
      </c>
      <c r="AA43" s="4" t="e">
        <f t="shared" si="4"/>
        <v>#NUM!</v>
      </c>
      <c r="AB43" s="11" t="e">
        <f>IF($AA43=0," ",IF($AA43&lt;EXP(-2*'Valeur de calcul'!$C$8),"très basse", IF($AA43&lt;EXP(-1*'Valeur de calcul'!$C$8),"basse",IF($AA43&gt;EXP(2*'Valeur de calcul'!$C$8),"très élevée",IF($AA43&gt;EXP('Valeur de calcul'!$C$8),"élevée","normal")))))</f>
        <v>#NUM!</v>
      </c>
      <c r="AC43" s="11"/>
      <c r="AD43" s="11" t="e">
        <f t="shared" si="5"/>
        <v>#DIV/0!</v>
      </c>
      <c r="AE43" s="11" t="e">
        <f t="shared" si="6"/>
        <v>#DIV/0!</v>
      </c>
    </row>
    <row r="44" spans="1:31" x14ac:dyDescent="0.25">
      <c r="A44" s="9"/>
      <c r="B44" s="9"/>
      <c r="C44" s="9"/>
      <c r="D44" s="9"/>
      <c r="E44" s="9"/>
      <c r="F44" s="9"/>
      <c r="G44" s="9"/>
      <c r="H44" s="9"/>
      <c r="I44" s="11"/>
      <c r="J44" s="11">
        <f t="shared" si="0"/>
        <v>0</v>
      </c>
      <c r="K44" s="11" t="e">
        <f>ROUND((EXP(LN('Terre assolée 0-20cm'!$B44)*'Valeur de calcul'!$B$4+'Terre assolée 0-20cm'!$C44*'Valeur de calcul'!$B$5+LN('Terre assolée 0-20cm'!$D44)*'Valeur de calcul'!$B$6+'Terre assolée 0-20cm'!$E44*'Valeur de calcul'!$B$7+'Valeur de calcul'!$B$3)/24)/(44/12),3)</f>
        <v>#NUM!</v>
      </c>
      <c r="L44" s="11" t="e">
        <f>ROUND(EXP(LN($K44)-2*'Valeur de calcul'!$B$8),3)</f>
        <v>#NUM!</v>
      </c>
      <c r="M44" s="11" t="e">
        <f>ROUND(EXP(LN($K44)-'Valeur de calcul'!$B$8),3)</f>
        <v>#NUM!</v>
      </c>
      <c r="N44" s="11" t="e">
        <f>ROUND(EXP(LN($K44)+'Valeur de calcul'!$B$8),3)</f>
        <v>#NUM!</v>
      </c>
      <c r="O44" s="11" t="e">
        <f>ROUND(EXP(LN($K44)+2*'Valeur de calcul'!$B$8),3)</f>
        <v>#NUM!</v>
      </c>
      <c r="P44" s="11" t="str">
        <f t="shared" si="1"/>
        <v xml:space="preserve"> </v>
      </c>
      <c r="Q44" s="11"/>
      <c r="R44" s="5" t="e">
        <f>ROUND(EXP((LN($B44)*'Valeur de calcul'!$C$4)+('Terre assolée 0-20cm'!$C44*'Valeur de calcul'!$C$5)+(LN('Terre assolée 0-20cm'!$D44)*'Valeur de calcul'!$C$6)+('Terre assolée 0-20cm'!$E44*'Valeur de calcul'!$C$7)+'Valeur de calcul'!$C$3),1)</f>
        <v>#NUM!</v>
      </c>
      <c r="S44" s="11" t="e">
        <f>ROUND(EXP(LN($R44)-2*'Valeur de calcul'!$C$8),1)</f>
        <v>#NUM!</v>
      </c>
      <c r="T44" s="11" t="e">
        <f>ROUND(EXP(LN($R44)-1*'Valeur de calcul'!$C$8),1)</f>
        <v>#NUM!</v>
      </c>
      <c r="U44" s="11" t="e">
        <f>ROUND(EXP(LN($R44)+1*'Valeur de calcul'!$C$8),1)</f>
        <v>#NUM!</v>
      </c>
      <c r="V44" s="11" t="e">
        <f>ROUND(EXP(LN($R44)+2*'Valeur de calcul'!$C$8),1)</f>
        <v>#NUM!</v>
      </c>
      <c r="W44" s="11" t="str">
        <f t="shared" si="2"/>
        <v xml:space="preserve"> </v>
      </c>
      <c r="X44" s="11"/>
      <c r="Y44" s="4" t="e">
        <f t="shared" si="3"/>
        <v>#NUM!</v>
      </c>
      <c r="Z44" s="11" t="e">
        <f>IF($Y44=0," ",IF($Y44&lt;EXP(-2*'Valeur de calcul'!$B$8),"très basse", IF($Y44&lt;EXP(-1*'Valeur de calcul'!$B$8),"basse",IF($Y44&gt;EXP(2*'Valeur de calcul'!$B$8),"très élevée",IF($Y44&gt;EXP('Valeur de calcul'!$B$8),"élevée","normal")))))</f>
        <v>#NUM!</v>
      </c>
      <c r="AA44" s="4" t="e">
        <f t="shared" si="4"/>
        <v>#NUM!</v>
      </c>
      <c r="AB44" s="11" t="e">
        <f>IF($AA44=0," ",IF($AA44&lt;EXP(-2*'Valeur de calcul'!$C$8),"très basse", IF($AA44&lt;EXP(-1*'Valeur de calcul'!$C$8),"basse",IF($AA44&gt;EXP(2*'Valeur de calcul'!$C$8),"très élevée",IF($AA44&gt;EXP('Valeur de calcul'!$C$8),"élevée","normal")))))</f>
        <v>#NUM!</v>
      </c>
      <c r="AC44" s="11"/>
      <c r="AD44" s="11" t="e">
        <f t="shared" si="5"/>
        <v>#DIV/0!</v>
      </c>
      <c r="AE44" s="11" t="e">
        <f t="shared" si="6"/>
        <v>#DIV/0!</v>
      </c>
    </row>
    <row r="45" spans="1:31" x14ac:dyDescent="0.25">
      <c r="A45" s="9"/>
      <c r="B45" s="9"/>
      <c r="C45" s="9"/>
      <c r="D45" s="9"/>
      <c r="E45" s="9"/>
      <c r="F45" s="9"/>
      <c r="G45" s="9"/>
      <c r="H45" s="9"/>
      <c r="I45" s="11"/>
      <c r="J45" s="11">
        <f t="shared" si="0"/>
        <v>0</v>
      </c>
      <c r="K45" s="11" t="e">
        <f>ROUND((EXP(LN('Terre assolée 0-20cm'!$B45)*'Valeur de calcul'!$B$4+'Terre assolée 0-20cm'!$C45*'Valeur de calcul'!$B$5+LN('Terre assolée 0-20cm'!$D45)*'Valeur de calcul'!$B$6+'Terre assolée 0-20cm'!$E45*'Valeur de calcul'!$B$7+'Valeur de calcul'!$B$3)/24)/(44/12),3)</f>
        <v>#NUM!</v>
      </c>
      <c r="L45" s="11" t="e">
        <f>ROUND(EXP(LN($K45)-2*'Valeur de calcul'!$B$8),3)</f>
        <v>#NUM!</v>
      </c>
      <c r="M45" s="11" t="e">
        <f>ROUND(EXP(LN($K45)-'Valeur de calcul'!$B$8),3)</f>
        <v>#NUM!</v>
      </c>
      <c r="N45" s="11" t="e">
        <f>ROUND(EXP(LN($K45)+'Valeur de calcul'!$B$8),3)</f>
        <v>#NUM!</v>
      </c>
      <c r="O45" s="11" t="e">
        <f>ROUND(EXP(LN($K45)+2*'Valeur de calcul'!$B$8),3)</f>
        <v>#NUM!</v>
      </c>
      <c r="P45" s="11" t="str">
        <f t="shared" si="1"/>
        <v xml:space="preserve"> </v>
      </c>
      <c r="Q45" s="11"/>
      <c r="R45" s="5" t="e">
        <f>ROUND(EXP((LN($B45)*'Valeur de calcul'!$C$4)+('Terre assolée 0-20cm'!$C45*'Valeur de calcul'!$C$5)+(LN('Terre assolée 0-20cm'!$D45)*'Valeur de calcul'!$C$6)+('Terre assolée 0-20cm'!$E45*'Valeur de calcul'!$C$7)+'Valeur de calcul'!$C$3),1)</f>
        <v>#NUM!</v>
      </c>
      <c r="S45" s="11" t="e">
        <f>ROUND(EXP(LN($R45)-2*'Valeur de calcul'!$C$8),1)</f>
        <v>#NUM!</v>
      </c>
      <c r="T45" s="11" t="e">
        <f>ROUND(EXP(LN($R45)-1*'Valeur de calcul'!$C$8),1)</f>
        <v>#NUM!</v>
      </c>
      <c r="U45" s="11" t="e">
        <f>ROUND(EXP(LN($R45)+1*'Valeur de calcul'!$C$8),1)</f>
        <v>#NUM!</v>
      </c>
      <c r="V45" s="11" t="e">
        <f>ROUND(EXP(LN($R45)+2*'Valeur de calcul'!$C$8),1)</f>
        <v>#NUM!</v>
      </c>
      <c r="W45" s="11" t="str">
        <f t="shared" si="2"/>
        <v xml:space="preserve"> </v>
      </c>
      <c r="X45" s="11"/>
      <c r="Y45" s="4" t="e">
        <f t="shared" si="3"/>
        <v>#NUM!</v>
      </c>
      <c r="Z45" s="11" t="e">
        <f>IF($Y45=0," ",IF($Y45&lt;EXP(-2*'Valeur de calcul'!$B$8),"très basse", IF($Y45&lt;EXP(-1*'Valeur de calcul'!$B$8),"basse",IF($Y45&gt;EXP(2*'Valeur de calcul'!$B$8),"très élevée",IF($Y45&gt;EXP('Valeur de calcul'!$B$8),"élevée","normal")))))</f>
        <v>#NUM!</v>
      </c>
      <c r="AA45" s="4" t="e">
        <f t="shared" si="4"/>
        <v>#NUM!</v>
      </c>
      <c r="AB45" s="11" t="e">
        <f>IF($AA45=0," ",IF($AA45&lt;EXP(-2*'Valeur de calcul'!$C$8),"très basse", IF($AA45&lt;EXP(-1*'Valeur de calcul'!$C$8),"basse",IF($AA45&gt;EXP(2*'Valeur de calcul'!$C$8),"très élevée",IF($AA45&gt;EXP('Valeur de calcul'!$C$8),"élevée","normal")))))</f>
        <v>#NUM!</v>
      </c>
      <c r="AC45" s="11"/>
      <c r="AD45" s="11" t="e">
        <f t="shared" si="5"/>
        <v>#DIV/0!</v>
      </c>
      <c r="AE45" s="11" t="e">
        <f t="shared" si="6"/>
        <v>#DIV/0!</v>
      </c>
    </row>
    <row r="46" spans="1:31" x14ac:dyDescent="0.25">
      <c r="A46" s="9"/>
      <c r="B46" s="9"/>
      <c r="C46" s="9"/>
      <c r="D46" s="9"/>
      <c r="E46" s="9"/>
      <c r="F46" s="9"/>
      <c r="G46" s="9"/>
      <c r="H46" s="9"/>
      <c r="I46" s="11"/>
      <c r="J46" s="11">
        <f t="shared" si="0"/>
        <v>0</v>
      </c>
      <c r="K46" s="11" t="e">
        <f>ROUND((EXP(LN('Terre assolée 0-20cm'!$B46)*'Valeur de calcul'!$B$4+'Terre assolée 0-20cm'!$C46*'Valeur de calcul'!$B$5+LN('Terre assolée 0-20cm'!$D46)*'Valeur de calcul'!$B$6+'Terre assolée 0-20cm'!$E46*'Valeur de calcul'!$B$7+'Valeur de calcul'!$B$3)/24)/(44/12),3)</f>
        <v>#NUM!</v>
      </c>
      <c r="L46" s="11" t="e">
        <f>ROUND(EXP(LN($K46)-2*'Valeur de calcul'!$B$8),3)</f>
        <v>#NUM!</v>
      </c>
      <c r="M46" s="11" t="e">
        <f>ROUND(EXP(LN($K46)-'Valeur de calcul'!$B$8),3)</f>
        <v>#NUM!</v>
      </c>
      <c r="N46" s="11" t="e">
        <f>ROUND(EXP(LN($K46)+'Valeur de calcul'!$B$8),3)</f>
        <v>#NUM!</v>
      </c>
      <c r="O46" s="11" t="e">
        <f>ROUND(EXP(LN($K46)+2*'Valeur de calcul'!$B$8),3)</f>
        <v>#NUM!</v>
      </c>
      <c r="P46" s="11" t="str">
        <f t="shared" si="1"/>
        <v xml:space="preserve"> </v>
      </c>
      <c r="Q46" s="11"/>
      <c r="R46" s="5" t="e">
        <f>ROUND(EXP((LN($B46)*'Valeur de calcul'!$C$4)+('Terre assolée 0-20cm'!$C46*'Valeur de calcul'!$C$5)+(LN('Terre assolée 0-20cm'!$D46)*'Valeur de calcul'!$C$6)+('Terre assolée 0-20cm'!$E46*'Valeur de calcul'!$C$7)+'Valeur de calcul'!$C$3),1)</f>
        <v>#NUM!</v>
      </c>
      <c r="S46" s="11" t="e">
        <f>ROUND(EXP(LN($R46)-2*'Valeur de calcul'!$C$8),1)</f>
        <v>#NUM!</v>
      </c>
      <c r="T46" s="11" t="e">
        <f>ROUND(EXP(LN($R46)-1*'Valeur de calcul'!$C$8),1)</f>
        <v>#NUM!</v>
      </c>
      <c r="U46" s="11" t="e">
        <f>ROUND(EXP(LN($R46)+1*'Valeur de calcul'!$C$8),1)</f>
        <v>#NUM!</v>
      </c>
      <c r="V46" s="11" t="e">
        <f>ROUND(EXP(LN($R46)+2*'Valeur de calcul'!$C$8),1)</f>
        <v>#NUM!</v>
      </c>
      <c r="W46" s="11" t="str">
        <f t="shared" si="2"/>
        <v xml:space="preserve"> </v>
      </c>
      <c r="X46" s="11"/>
      <c r="Y46" s="4" t="e">
        <f t="shared" si="3"/>
        <v>#NUM!</v>
      </c>
      <c r="Z46" s="11" t="e">
        <f>IF($Y46=0," ",IF($Y46&lt;EXP(-2*'Valeur de calcul'!$B$8),"très basse", IF($Y46&lt;EXP(-1*'Valeur de calcul'!$B$8),"basse",IF($Y46&gt;EXP(2*'Valeur de calcul'!$B$8),"très élevée",IF($Y46&gt;EXP('Valeur de calcul'!$B$8),"élevée","normal")))))</f>
        <v>#NUM!</v>
      </c>
      <c r="AA46" s="4" t="e">
        <f t="shared" si="4"/>
        <v>#NUM!</v>
      </c>
      <c r="AB46" s="11" t="e">
        <f>IF($AA46=0," ",IF($AA46&lt;EXP(-2*'Valeur de calcul'!$C$8),"très basse", IF($AA46&lt;EXP(-1*'Valeur de calcul'!$C$8),"basse",IF($AA46&gt;EXP(2*'Valeur de calcul'!$C$8),"très élevée",IF($AA46&gt;EXP('Valeur de calcul'!$C$8),"élevée","normal")))))</f>
        <v>#NUM!</v>
      </c>
      <c r="AC46" s="11"/>
      <c r="AD46" s="11" t="e">
        <f t="shared" si="5"/>
        <v>#DIV/0!</v>
      </c>
      <c r="AE46" s="11" t="e">
        <f t="shared" si="6"/>
        <v>#DIV/0!</v>
      </c>
    </row>
    <row r="47" spans="1:31" x14ac:dyDescent="0.25">
      <c r="A47" s="9"/>
      <c r="B47" s="9"/>
      <c r="C47" s="9"/>
      <c r="D47" s="9"/>
      <c r="E47" s="9"/>
      <c r="F47" s="9"/>
      <c r="G47" s="9"/>
      <c r="H47" s="9"/>
      <c r="I47" s="11"/>
      <c r="J47" s="11">
        <f t="shared" si="0"/>
        <v>0</v>
      </c>
      <c r="K47" s="11" t="e">
        <f>ROUND((EXP(LN('Terre assolée 0-20cm'!$B47)*'Valeur de calcul'!$B$4+'Terre assolée 0-20cm'!$C47*'Valeur de calcul'!$B$5+LN('Terre assolée 0-20cm'!$D47)*'Valeur de calcul'!$B$6+'Terre assolée 0-20cm'!$E47*'Valeur de calcul'!$B$7+'Valeur de calcul'!$B$3)/24)/(44/12),3)</f>
        <v>#NUM!</v>
      </c>
      <c r="L47" s="11" t="e">
        <f>ROUND(EXP(LN($K47)-2*'Valeur de calcul'!$B$8),3)</f>
        <v>#NUM!</v>
      </c>
      <c r="M47" s="11" t="e">
        <f>ROUND(EXP(LN($K47)-'Valeur de calcul'!$B$8),3)</f>
        <v>#NUM!</v>
      </c>
      <c r="N47" s="11" t="e">
        <f>ROUND(EXP(LN($K47)+'Valeur de calcul'!$B$8),3)</f>
        <v>#NUM!</v>
      </c>
      <c r="O47" s="11" t="e">
        <f>ROUND(EXP(LN($K47)+2*'Valeur de calcul'!$B$8),3)</f>
        <v>#NUM!</v>
      </c>
      <c r="P47" s="11" t="str">
        <f t="shared" si="1"/>
        <v xml:space="preserve"> </v>
      </c>
      <c r="Q47" s="11"/>
      <c r="R47" s="5" t="e">
        <f>ROUND(EXP((LN($B47)*'Valeur de calcul'!$C$4)+('Terre assolée 0-20cm'!$C47*'Valeur de calcul'!$C$5)+(LN('Terre assolée 0-20cm'!$D47)*'Valeur de calcul'!$C$6)+('Terre assolée 0-20cm'!$E47*'Valeur de calcul'!$C$7)+'Valeur de calcul'!$C$3),1)</f>
        <v>#NUM!</v>
      </c>
      <c r="S47" s="11" t="e">
        <f>ROUND(EXP(LN($R47)-2*'Valeur de calcul'!$C$8),1)</f>
        <v>#NUM!</v>
      </c>
      <c r="T47" s="11" t="e">
        <f>ROUND(EXP(LN($R47)-1*'Valeur de calcul'!$C$8),1)</f>
        <v>#NUM!</v>
      </c>
      <c r="U47" s="11" t="e">
        <f>ROUND(EXP(LN($R47)+1*'Valeur de calcul'!$C$8),1)</f>
        <v>#NUM!</v>
      </c>
      <c r="V47" s="11" t="e">
        <f>ROUND(EXP(LN($R47)+2*'Valeur de calcul'!$C$8),1)</f>
        <v>#NUM!</v>
      </c>
      <c r="W47" s="11" t="str">
        <f t="shared" si="2"/>
        <v xml:space="preserve"> </v>
      </c>
      <c r="X47" s="11"/>
      <c r="Y47" s="4" t="e">
        <f t="shared" si="3"/>
        <v>#NUM!</v>
      </c>
      <c r="Z47" s="11" t="e">
        <f>IF($Y47=0," ",IF($Y47&lt;EXP(-2*'Valeur de calcul'!$B$8),"très basse", IF($Y47&lt;EXP(-1*'Valeur de calcul'!$B$8),"basse",IF($Y47&gt;EXP(2*'Valeur de calcul'!$B$8),"très élevée",IF($Y47&gt;EXP('Valeur de calcul'!$B$8),"élevée","normal")))))</f>
        <v>#NUM!</v>
      </c>
      <c r="AA47" s="4" t="e">
        <f t="shared" si="4"/>
        <v>#NUM!</v>
      </c>
      <c r="AB47" s="11" t="e">
        <f>IF($AA47=0," ",IF($AA47&lt;EXP(-2*'Valeur de calcul'!$C$8),"très basse", IF($AA47&lt;EXP(-1*'Valeur de calcul'!$C$8),"basse",IF($AA47&gt;EXP(2*'Valeur de calcul'!$C$8),"très élevée",IF($AA47&gt;EXP('Valeur de calcul'!$C$8),"élevée","normal")))))</f>
        <v>#NUM!</v>
      </c>
      <c r="AC47" s="11"/>
      <c r="AD47" s="11" t="e">
        <f t="shared" si="5"/>
        <v>#DIV/0!</v>
      </c>
      <c r="AE47" s="11" t="e">
        <f t="shared" si="6"/>
        <v>#DIV/0!</v>
      </c>
    </row>
    <row r="48" spans="1:31" x14ac:dyDescent="0.25">
      <c r="A48" s="9"/>
      <c r="B48" s="9"/>
      <c r="C48" s="9"/>
      <c r="D48" s="9"/>
      <c r="E48" s="9"/>
      <c r="F48" s="9"/>
      <c r="G48" s="9"/>
      <c r="H48" s="9"/>
      <c r="I48" s="11"/>
      <c r="J48" s="11">
        <f t="shared" si="0"/>
        <v>0</v>
      </c>
      <c r="K48" s="11" t="e">
        <f>ROUND((EXP(LN('Terre assolée 0-20cm'!$B48)*'Valeur de calcul'!$B$4+'Terre assolée 0-20cm'!$C48*'Valeur de calcul'!$B$5+LN('Terre assolée 0-20cm'!$D48)*'Valeur de calcul'!$B$6+'Terre assolée 0-20cm'!$E48*'Valeur de calcul'!$B$7+'Valeur de calcul'!$B$3)/24)/(44/12),3)</f>
        <v>#NUM!</v>
      </c>
      <c r="L48" s="11" t="e">
        <f>ROUND(EXP(LN($K48)-2*'Valeur de calcul'!$B$8),3)</f>
        <v>#NUM!</v>
      </c>
      <c r="M48" s="11" t="e">
        <f>ROUND(EXP(LN($K48)-'Valeur de calcul'!$B$8),3)</f>
        <v>#NUM!</v>
      </c>
      <c r="N48" s="11" t="e">
        <f>ROUND(EXP(LN($K48)+'Valeur de calcul'!$B$8),3)</f>
        <v>#NUM!</v>
      </c>
      <c r="O48" s="11" t="e">
        <f>ROUND(EXP(LN($K48)+2*'Valeur de calcul'!$B$8),3)</f>
        <v>#NUM!</v>
      </c>
      <c r="P48" s="11" t="str">
        <f t="shared" si="1"/>
        <v xml:space="preserve"> </v>
      </c>
      <c r="Q48" s="11"/>
      <c r="R48" s="5" t="e">
        <f>ROUND(EXP((LN($B48)*'Valeur de calcul'!$C$4)+('Terre assolée 0-20cm'!$C48*'Valeur de calcul'!$C$5)+(LN('Terre assolée 0-20cm'!$D48)*'Valeur de calcul'!$C$6)+('Terre assolée 0-20cm'!$E48*'Valeur de calcul'!$C$7)+'Valeur de calcul'!$C$3),1)</f>
        <v>#NUM!</v>
      </c>
      <c r="S48" s="11" t="e">
        <f>ROUND(EXP(LN($R48)-2*'Valeur de calcul'!$C$8),1)</f>
        <v>#NUM!</v>
      </c>
      <c r="T48" s="11" t="e">
        <f>ROUND(EXP(LN($R48)-1*'Valeur de calcul'!$C$8),1)</f>
        <v>#NUM!</v>
      </c>
      <c r="U48" s="11" t="e">
        <f>ROUND(EXP(LN($R48)+1*'Valeur de calcul'!$C$8),1)</f>
        <v>#NUM!</v>
      </c>
      <c r="V48" s="11" t="e">
        <f>ROUND(EXP(LN($R48)+2*'Valeur de calcul'!$C$8),1)</f>
        <v>#NUM!</v>
      </c>
      <c r="W48" s="11" t="str">
        <f t="shared" si="2"/>
        <v xml:space="preserve"> </v>
      </c>
      <c r="X48" s="11"/>
      <c r="Y48" s="4" t="e">
        <f t="shared" si="3"/>
        <v>#NUM!</v>
      </c>
      <c r="Z48" s="11" t="e">
        <f>IF($Y48=0," ",IF($Y48&lt;EXP(-2*'Valeur de calcul'!$B$8),"très basse", IF($Y48&lt;EXP(-1*'Valeur de calcul'!$B$8),"basse",IF($Y48&gt;EXP(2*'Valeur de calcul'!$B$8),"très élevée",IF($Y48&gt;EXP('Valeur de calcul'!$B$8),"élevée","normal")))))</f>
        <v>#NUM!</v>
      </c>
      <c r="AA48" s="4" t="e">
        <f t="shared" si="4"/>
        <v>#NUM!</v>
      </c>
      <c r="AB48" s="11" t="e">
        <f>IF($AA48=0," ",IF($AA48&lt;EXP(-2*'Valeur de calcul'!$C$8),"très basse", IF($AA48&lt;EXP(-1*'Valeur de calcul'!$C$8),"basse",IF($AA48&gt;EXP(2*'Valeur de calcul'!$C$8),"très élevée",IF($AA48&gt;EXP('Valeur de calcul'!$C$8),"élevée","normal")))))</f>
        <v>#NUM!</v>
      </c>
      <c r="AC48" s="11"/>
      <c r="AD48" s="11" t="e">
        <f t="shared" si="5"/>
        <v>#DIV/0!</v>
      </c>
      <c r="AE48" s="11" t="e">
        <f t="shared" si="6"/>
        <v>#DIV/0!</v>
      </c>
    </row>
    <row r="49" spans="1:31" x14ac:dyDescent="0.25">
      <c r="A49" s="9"/>
      <c r="B49" s="9"/>
      <c r="C49" s="9"/>
      <c r="D49" s="9"/>
      <c r="E49" s="9"/>
      <c r="F49" s="9"/>
      <c r="G49" s="9"/>
      <c r="H49" s="9"/>
      <c r="I49" s="11"/>
      <c r="J49" s="11">
        <f t="shared" si="0"/>
        <v>0</v>
      </c>
      <c r="K49" s="11" t="e">
        <f>ROUND((EXP(LN('Terre assolée 0-20cm'!$B49)*'Valeur de calcul'!$B$4+'Terre assolée 0-20cm'!$C49*'Valeur de calcul'!$B$5+LN('Terre assolée 0-20cm'!$D49)*'Valeur de calcul'!$B$6+'Terre assolée 0-20cm'!$E49*'Valeur de calcul'!$B$7+'Valeur de calcul'!$B$3)/24)/(44/12),3)</f>
        <v>#NUM!</v>
      </c>
      <c r="L49" s="11" t="e">
        <f>ROUND(EXP(LN($K49)-2*'Valeur de calcul'!$B$8),3)</f>
        <v>#NUM!</v>
      </c>
      <c r="M49" s="11" t="e">
        <f>ROUND(EXP(LN($K49)-'Valeur de calcul'!$B$8),3)</f>
        <v>#NUM!</v>
      </c>
      <c r="N49" s="11" t="e">
        <f>ROUND(EXP(LN($K49)+'Valeur de calcul'!$B$8),3)</f>
        <v>#NUM!</v>
      </c>
      <c r="O49" s="11" t="e">
        <f>ROUND(EXP(LN($K49)+2*'Valeur de calcul'!$B$8),3)</f>
        <v>#NUM!</v>
      </c>
      <c r="P49" s="11" t="str">
        <f t="shared" si="1"/>
        <v xml:space="preserve"> </v>
      </c>
      <c r="Q49" s="11"/>
      <c r="R49" s="5" t="e">
        <f>ROUND(EXP((LN($B49)*'Valeur de calcul'!$C$4)+('Terre assolée 0-20cm'!$C49*'Valeur de calcul'!$C$5)+(LN('Terre assolée 0-20cm'!$D49)*'Valeur de calcul'!$C$6)+('Terre assolée 0-20cm'!$E49*'Valeur de calcul'!$C$7)+'Valeur de calcul'!$C$3),1)</f>
        <v>#NUM!</v>
      </c>
      <c r="S49" s="11" t="e">
        <f>ROUND(EXP(LN($R49)-2*'Valeur de calcul'!$C$8),1)</f>
        <v>#NUM!</v>
      </c>
      <c r="T49" s="11" t="e">
        <f>ROUND(EXP(LN($R49)-1*'Valeur de calcul'!$C$8),1)</f>
        <v>#NUM!</v>
      </c>
      <c r="U49" s="11" t="e">
        <f>ROUND(EXP(LN($R49)+1*'Valeur de calcul'!$C$8),1)</f>
        <v>#NUM!</v>
      </c>
      <c r="V49" s="11" t="e">
        <f>ROUND(EXP(LN($R49)+2*'Valeur de calcul'!$C$8),1)</f>
        <v>#NUM!</v>
      </c>
      <c r="W49" s="11" t="str">
        <f t="shared" si="2"/>
        <v xml:space="preserve"> </v>
      </c>
      <c r="X49" s="11"/>
      <c r="Y49" s="4" t="e">
        <f t="shared" si="3"/>
        <v>#NUM!</v>
      </c>
      <c r="Z49" s="11" t="e">
        <f>IF($Y49=0," ",IF($Y49&lt;EXP(-2*'Valeur de calcul'!$B$8),"très basse", IF($Y49&lt;EXP(-1*'Valeur de calcul'!$B$8),"basse",IF($Y49&gt;EXP(2*'Valeur de calcul'!$B$8),"très élevée",IF($Y49&gt;EXP('Valeur de calcul'!$B$8),"élevée","normal")))))</f>
        <v>#NUM!</v>
      </c>
      <c r="AA49" s="4" t="e">
        <f t="shared" si="4"/>
        <v>#NUM!</v>
      </c>
      <c r="AB49" s="11" t="e">
        <f>IF($AA49=0," ",IF($AA49&lt;EXP(-2*'Valeur de calcul'!$C$8),"très basse", IF($AA49&lt;EXP(-1*'Valeur de calcul'!$C$8),"basse",IF($AA49&gt;EXP(2*'Valeur de calcul'!$C$8),"très élevée",IF($AA49&gt;EXP('Valeur de calcul'!$C$8),"élevée","normal")))))</f>
        <v>#NUM!</v>
      </c>
      <c r="AC49" s="11"/>
      <c r="AD49" s="11" t="e">
        <f t="shared" si="5"/>
        <v>#DIV/0!</v>
      </c>
      <c r="AE49" s="11" t="e">
        <f t="shared" si="6"/>
        <v>#DIV/0!</v>
      </c>
    </row>
    <row r="50" spans="1:31" x14ac:dyDescent="0.25">
      <c r="A50" s="9"/>
      <c r="B50" s="9"/>
      <c r="C50" s="9"/>
      <c r="D50" s="9"/>
      <c r="E50" s="9"/>
      <c r="F50" s="9"/>
      <c r="G50" s="9"/>
      <c r="H50" s="9"/>
      <c r="I50" s="11"/>
      <c r="J50" s="11">
        <f t="shared" si="0"/>
        <v>0</v>
      </c>
      <c r="K50" s="11" t="e">
        <f>ROUND((EXP(LN('Terre assolée 0-20cm'!$B50)*'Valeur de calcul'!$B$4+'Terre assolée 0-20cm'!$C50*'Valeur de calcul'!$B$5+LN('Terre assolée 0-20cm'!$D50)*'Valeur de calcul'!$B$6+'Terre assolée 0-20cm'!$E50*'Valeur de calcul'!$B$7+'Valeur de calcul'!$B$3)/24)/(44/12),3)</f>
        <v>#NUM!</v>
      </c>
      <c r="L50" s="11" t="e">
        <f>ROUND(EXP(LN($K50)-2*'Valeur de calcul'!$B$8),3)</f>
        <v>#NUM!</v>
      </c>
      <c r="M50" s="11" t="e">
        <f>ROUND(EXP(LN($K50)-'Valeur de calcul'!$B$8),3)</f>
        <v>#NUM!</v>
      </c>
      <c r="N50" s="11" t="e">
        <f>ROUND(EXP(LN($K50)+'Valeur de calcul'!$B$8),3)</f>
        <v>#NUM!</v>
      </c>
      <c r="O50" s="11" t="e">
        <f>ROUND(EXP(LN($K50)+2*'Valeur de calcul'!$B$8),3)</f>
        <v>#NUM!</v>
      </c>
      <c r="P50" s="11" t="str">
        <f t="shared" si="1"/>
        <v xml:space="preserve"> </v>
      </c>
      <c r="Q50" s="11"/>
      <c r="R50" s="5" t="e">
        <f>ROUND(EXP((LN($B50)*'Valeur de calcul'!$C$4)+('Terre assolée 0-20cm'!$C50*'Valeur de calcul'!$C$5)+(LN('Terre assolée 0-20cm'!$D50)*'Valeur de calcul'!$C$6)+('Terre assolée 0-20cm'!$E50*'Valeur de calcul'!$C$7)+'Valeur de calcul'!$C$3),1)</f>
        <v>#NUM!</v>
      </c>
      <c r="S50" s="11" t="e">
        <f>ROUND(EXP(LN($R50)-2*'Valeur de calcul'!$C$8),1)</f>
        <v>#NUM!</v>
      </c>
      <c r="T50" s="11" t="e">
        <f>ROUND(EXP(LN($R50)-1*'Valeur de calcul'!$C$8),1)</f>
        <v>#NUM!</v>
      </c>
      <c r="U50" s="11" t="e">
        <f>ROUND(EXP(LN($R50)+1*'Valeur de calcul'!$C$8),1)</f>
        <v>#NUM!</v>
      </c>
      <c r="V50" s="11" t="e">
        <f>ROUND(EXP(LN($R50)+2*'Valeur de calcul'!$C$8),1)</f>
        <v>#NUM!</v>
      </c>
      <c r="W50" s="11" t="str">
        <f t="shared" si="2"/>
        <v xml:space="preserve"> </v>
      </c>
      <c r="X50" s="11"/>
      <c r="Y50" s="4" t="e">
        <f t="shared" si="3"/>
        <v>#NUM!</v>
      </c>
      <c r="Z50" s="11" t="e">
        <f>IF($Y50=0," ",IF($Y50&lt;EXP(-2*'Valeur de calcul'!$B$8),"très basse", IF($Y50&lt;EXP(-1*'Valeur de calcul'!$B$8),"basse",IF($Y50&gt;EXP(2*'Valeur de calcul'!$B$8),"très élevée",IF($Y50&gt;EXP('Valeur de calcul'!$B$8),"élevée","normal")))))</f>
        <v>#NUM!</v>
      </c>
      <c r="AA50" s="4" t="e">
        <f t="shared" si="4"/>
        <v>#NUM!</v>
      </c>
      <c r="AB50" s="11" t="e">
        <f>IF($AA50=0," ",IF($AA50&lt;EXP(-2*'Valeur de calcul'!$C$8),"très basse", IF($AA50&lt;EXP(-1*'Valeur de calcul'!$C$8),"basse",IF($AA50&gt;EXP(2*'Valeur de calcul'!$C$8),"très élevée",IF($AA50&gt;EXP('Valeur de calcul'!$C$8),"élevée","normal")))))</f>
        <v>#NUM!</v>
      </c>
      <c r="AC50" s="11"/>
      <c r="AD50" s="11" t="e">
        <f t="shared" si="5"/>
        <v>#DIV/0!</v>
      </c>
      <c r="AE50" s="11" t="e">
        <f t="shared" si="6"/>
        <v>#DIV/0!</v>
      </c>
    </row>
    <row r="51" spans="1:31" x14ac:dyDescent="0.25">
      <c r="A51" s="9"/>
      <c r="B51" s="9"/>
      <c r="C51" s="9"/>
      <c r="D51" s="9"/>
      <c r="E51" s="9"/>
      <c r="F51" s="9"/>
      <c r="G51" s="9"/>
      <c r="H51" s="9"/>
      <c r="I51" s="11"/>
      <c r="J51" s="11">
        <f t="shared" si="0"/>
        <v>0</v>
      </c>
      <c r="K51" s="11" t="e">
        <f>ROUND((EXP(LN('Terre assolée 0-20cm'!$B51)*'Valeur de calcul'!$B$4+'Terre assolée 0-20cm'!$C51*'Valeur de calcul'!$B$5+LN('Terre assolée 0-20cm'!$D51)*'Valeur de calcul'!$B$6+'Terre assolée 0-20cm'!$E51*'Valeur de calcul'!$B$7+'Valeur de calcul'!$B$3)/24)/(44/12),3)</f>
        <v>#NUM!</v>
      </c>
      <c r="L51" s="11" t="e">
        <f>ROUND(EXP(LN($K51)-2*'Valeur de calcul'!$B$8),3)</f>
        <v>#NUM!</v>
      </c>
      <c r="M51" s="11" t="e">
        <f>ROUND(EXP(LN($K51)-'Valeur de calcul'!$B$8),3)</f>
        <v>#NUM!</v>
      </c>
      <c r="N51" s="11" t="e">
        <f>ROUND(EXP(LN($K51)+'Valeur de calcul'!$B$8),3)</f>
        <v>#NUM!</v>
      </c>
      <c r="O51" s="11" t="e">
        <f>ROUND(EXP(LN($K51)+2*'Valeur de calcul'!$B$8),3)</f>
        <v>#NUM!</v>
      </c>
      <c r="P51" s="11" t="str">
        <f t="shared" si="1"/>
        <v xml:space="preserve"> </v>
      </c>
      <c r="Q51" s="11"/>
      <c r="R51" s="5" t="e">
        <f>ROUND(EXP((LN($B51)*'Valeur de calcul'!$C$4)+('Terre assolée 0-20cm'!$C51*'Valeur de calcul'!$C$5)+(LN('Terre assolée 0-20cm'!$D51)*'Valeur de calcul'!$C$6)+('Terre assolée 0-20cm'!$E51*'Valeur de calcul'!$C$7)+'Valeur de calcul'!$C$3),1)</f>
        <v>#NUM!</v>
      </c>
      <c r="S51" s="11" t="e">
        <f>ROUND(EXP(LN($R51)-2*'Valeur de calcul'!$C$8),1)</f>
        <v>#NUM!</v>
      </c>
      <c r="T51" s="11" t="e">
        <f>ROUND(EXP(LN($R51)-1*'Valeur de calcul'!$C$8),1)</f>
        <v>#NUM!</v>
      </c>
      <c r="U51" s="11" t="e">
        <f>ROUND(EXP(LN($R51)+1*'Valeur de calcul'!$C$8),1)</f>
        <v>#NUM!</v>
      </c>
      <c r="V51" s="11" t="e">
        <f>ROUND(EXP(LN($R51)+2*'Valeur de calcul'!$C$8),1)</f>
        <v>#NUM!</v>
      </c>
      <c r="W51" s="11" t="str">
        <f t="shared" si="2"/>
        <v xml:space="preserve"> </v>
      </c>
      <c r="X51" s="11"/>
      <c r="Y51" s="4" t="e">
        <f t="shared" si="3"/>
        <v>#NUM!</v>
      </c>
      <c r="Z51" s="11" t="e">
        <f>IF($Y51=0," ",IF($Y51&lt;EXP(-2*'Valeur de calcul'!$B$8),"très basse", IF($Y51&lt;EXP(-1*'Valeur de calcul'!$B$8),"basse",IF($Y51&gt;EXP(2*'Valeur de calcul'!$B$8),"très élevée",IF($Y51&gt;EXP('Valeur de calcul'!$B$8),"élevée","normal")))))</f>
        <v>#NUM!</v>
      </c>
      <c r="AA51" s="4" t="e">
        <f t="shared" si="4"/>
        <v>#NUM!</v>
      </c>
      <c r="AB51" s="11" t="e">
        <f>IF($AA51=0," ",IF($AA51&lt;EXP(-2*'Valeur de calcul'!$C$8),"très basse", IF($AA51&lt;EXP(-1*'Valeur de calcul'!$C$8),"basse",IF($AA51&gt;EXP(2*'Valeur de calcul'!$C$8),"très élevée",IF($AA51&gt;EXP('Valeur de calcul'!$C$8),"élevée","normal")))))</f>
        <v>#NUM!</v>
      </c>
      <c r="AC51" s="11"/>
      <c r="AD51" s="11" t="e">
        <f t="shared" si="5"/>
        <v>#DIV/0!</v>
      </c>
      <c r="AE51" s="11" t="e">
        <f t="shared" si="6"/>
        <v>#DIV/0!</v>
      </c>
    </row>
    <row r="52" spans="1:31" x14ac:dyDescent="0.25">
      <c r="A52" s="9"/>
      <c r="B52" s="9"/>
      <c r="C52" s="9"/>
      <c r="D52" s="9"/>
      <c r="E52" s="9"/>
      <c r="F52" s="9"/>
      <c r="G52" s="9"/>
      <c r="H52" s="9"/>
      <c r="I52" s="11"/>
      <c r="J52" s="11">
        <f t="shared" si="0"/>
        <v>0</v>
      </c>
      <c r="K52" s="11" t="e">
        <f>ROUND((EXP(LN('Terre assolée 0-20cm'!$B52)*'Valeur de calcul'!$B$4+'Terre assolée 0-20cm'!$C52*'Valeur de calcul'!$B$5+LN('Terre assolée 0-20cm'!$D52)*'Valeur de calcul'!$B$6+'Terre assolée 0-20cm'!$E52*'Valeur de calcul'!$B$7+'Valeur de calcul'!$B$3)/24)/(44/12),3)</f>
        <v>#NUM!</v>
      </c>
      <c r="L52" s="11" t="e">
        <f>ROUND(EXP(LN($K52)-2*'Valeur de calcul'!$B$8),3)</f>
        <v>#NUM!</v>
      </c>
      <c r="M52" s="11" t="e">
        <f>ROUND(EXP(LN($K52)-'Valeur de calcul'!$B$8),3)</f>
        <v>#NUM!</v>
      </c>
      <c r="N52" s="11" t="e">
        <f>ROUND(EXP(LN($K52)+'Valeur de calcul'!$B$8),3)</f>
        <v>#NUM!</v>
      </c>
      <c r="O52" s="11" t="e">
        <f>ROUND(EXP(LN($K52)+2*'Valeur de calcul'!$B$8),3)</f>
        <v>#NUM!</v>
      </c>
      <c r="P52" s="11" t="str">
        <f t="shared" si="1"/>
        <v xml:space="preserve"> </v>
      </c>
      <c r="Q52" s="11"/>
      <c r="R52" s="5" t="e">
        <f>ROUND(EXP((LN($B52)*'Valeur de calcul'!$C$4)+('Terre assolée 0-20cm'!$C52*'Valeur de calcul'!$C$5)+(LN('Terre assolée 0-20cm'!$D52)*'Valeur de calcul'!$C$6)+('Terre assolée 0-20cm'!$E52*'Valeur de calcul'!$C$7)+'Valeur de calcul'!$C$3),1)</f>
        <v>#NUM!</v>
      </c>
      <c r="S52" s="11" t="e">
        <f>ROUND(EXP(LN($R52)-2*'Valeur de calcul'!$C$8),1)</f>
        <v>#NUM!</v>
      </c>
      <c r="T52" s="11" t="e">
        <f>ROUND(EXP(LN($R52)-1*'Valeur de calcul'!$C$8),1)</f>
        <v>#NUM!</v>
      </c>
      <c r="U52" s="11" t="e">
        <f>ROUND(EXP(LN($R52)+1*'Valeur de calcul'!$C$8),1)</f>
        <v>#NUM!</v>
      </c>
      <c r="V52" s="11" t="e">
        <f>ROUND(EXP(LN($R52)+2*'Valeur de calcul'!$C$8),1)</f>
        <v>#NUM!</v>
      </c>
      <c r="W52" s="11" t="str">
        <f t="shared" si="2"/>
        <v xml:space="preserve"> </v>
      </c>
      <c r="X52" s="11"/>
      <c r="Y52" s="4" t="e">
        <f t="shared" si="3"/>
        <v>#NUM!</v>
      </c>
      <c r="Z52" s="11" t="e">
        <f>IF($Y52=0," ",IF($Y52&lt;EXP(-2*'Valeur de calcul'!$B$8),"très basse", IF($Y52&lt;EXP(-1*'Valeur de calcul'!$B$8),"basse",IF($Y52&gt;EXP(2*'Valeur de calcul'!$B$8),"très élevée",IF($Y52&gt;EXP('Valeur de calcul'!$B$8),"élevée","normal")))))</f>
        <v>#NUM!</v>
      </c>
      <c r="AA52" s="4" t="e">
        <f t="shared" si="4"/>
        <v>#NUM!</v>
      </c>
      <c r="AB52" s="11" t="e">
        <f>IF($AA52=0," ",IF($AA52&lt;EXP(-2*'Valeur de calcul'!$C$8),"très basse", IF($AA52&lt;EXP(-1*'Valeur de calcul'!$C$8),"basse",IF($AA52&gt;EXP(2*'Valeur de calcul'!$C$8),"très élevée",IF($AA52&gt;EXP('Valeur de calcul'!$C$8),"élevée","normal")))))</f>
        <v>#NUM!</v>
      </c>
      <c r="AC52" s="11"/>
      <c r="AD52" s="11" t="e">
        <f t="shared" si="5"/>
        <v>#DIV/0!</v>
      </c>
      <c r="AE52" s="11" t="e">
        <f t="shared" si="6"/>
        <v>#DIV/0!</v>
      </c>
    </row>
    <row r="53" spans="1:31" x14ac:dyDescent="0.25">
      <c r="A53" s="9"/>
      <c r="B53" s="9"/>
      <c r="C53" s="9"/>
      <c r="D53" s="9"/>
      <c r="E53" s="9"/>
      <c r="F53" s="9"/>
      <c r="G53" s="9"/>
      <c r="H53" s="9"/>
      <c r="I53" s="11"/>
      <c r="J53" s="11">
        <f t="shared" si="0"/>
        <v>0</v>
      </c>
      <c r="K53" s="11" t="e">
        <f>ROUND((EXP(LN('Terre assolée 0-20cm'!$B53)*'Valeur de calcul'!$B$4+'Terre assolée 0-20cm'!$C53*'Valeur de calcul'!$B$5+LN('Terre assolée 0-20cm'!$D53)*'Valeur de calcul'!$B$6+'Terre assolée 0-20cm'!$E53*'Valeur de calcul'!$B$7+'Valeur de calcul'!$B$3)/24)/(44/12),3)</f>
        <v>#NUM!</v>
      </c>
      <c r="L53" s="11" t="e">
        <f>ROUND(EXP(LN($K53)-2*'Valeur de calcul'!$B$8),3)</f>
        <v>#NUM!</v>
      </c>
      <c r="M53" s="11" t="e">
        <f>ROUND(EXP(LN($K53)-'Valeur de calcul'!$B$8),3)</f>
        <v>#NUM!</v>
      </c>
      <c r="N53" s="11" t="e">
        <f>ROUND(EXP(LN($K53)+'Valeur de calcul'!$B$8),3)</f>
        <v>#NUM!</v>
      </c>
      <c r="O53" s="11" t="e">
        <f>ROUND(EXP(LN($K53)+2*'Valeur de calcul'!$B$8),3)</f>
        <v>#NUM!</v>
      </c>
      <c r="P53" s="11" t="str">
        <f t="shared" si="1"/>
        <v xml:space="preserve"> </v>
      </c>
      <c r="Q53" s="11"/>
      <c r="R53" s="5" t="e">
        <f>ROUND(EXP((LN($B53)*'Valeur de calcul'!$C$4)+('Terre assolée 0-20cm'!$C53*'Valeur de calcul'!$C$5)+(LN('Terre assolée 0-20cm'!$D53)*'Valeur de calcul'!$C$6)+('Terre assolée 0-20cm'!$E53*'Valeur de calcul'!$C$7)+'Valeur de calcul'!$C$3),1)</f>
        <v>#NUM!</v>
      </c>
      <c r="S53" s="11" t="e">
        <f>ROUND(EXP(LN($R53)-2*'Valeur de calcul'!$C$8),1)</f>
        <v>#NUM!</v>
      </c>
      <c r="T53" s="11" t="e">
        <f>ROUND(EXP(LN($R53)-1*'Valeur de calcul'!$C$8),1)</f>
        <v>#NUM!</v>
      </c>
      <c r="U53" s="11" t="e">
        <f>ROUND(EXP(LN($R53)+1*'Valeur de calcul'!$C$8),1)</f>
        <v>#NUM!</v>
      </c>
      <c r="V53" s="11" t="e">
        <f>ROUND(EXP(LN($R53)+2*'Valeur de calcul'!$C$8),1)</f>
        <v>#NUM!</v>
      </c>
      <c r="W53" s="11" t="str">
        <f t="shared" si="2"/>
        <v xml:space="preserve"> </v>
      </c>
      <c r="X53" s="11"/>
      <c r="Y53" s="4" t="e">
        <f t="shared" si="3"/>
        <v>#NUM!</v>
      </c>
      <c r="Z53" s="11" t="e">
        <f>IF($Y53=0," ",IF($Y53&lt;EXP(-2*'Valeur de calcul'!$B$8),"très basse", IF($Y53&lt;EXP(-1*'Valeur de calcul'!$B$8),"basse",IF($Y53&gt;EXP(2*'Valeur de calcul'!$B$8),"très élevée",IF($Y53&gt;EXP('Valeur de calcul'!$B$8),"élevée","normal")))))</f>
        <v>#NUM!</v>
      </c>
      <c r="AA53" s="4" t="e">
        <f t="shared" si="4"/>
        <v>#NUM!</v>
      </c>
      <c r="AB53" s="11" t="e">
        <f>IF($AA53=0," ",IF($AA53&lt;EXP(-2*'Valeur de calcul'!$C$8),"très basse", IF($AA53&lt;EXP(-1*'Valeur de calcul'!$C$8),"basse",IF($AA53&gt;EXP(2*'Valeur de calcul'!$C$8),"très élevée",IF($AA53&gt;EXP('Valeur de calcul'!$C$8),"élevée","normal")))))</f>
        <v>#NUM!</v>
      </c>
      <c r="AC53" s="11"/>
      <c r="AD53" s="11" t="e">
        <f t="shared" si="5"/>
        <v>#DIV/0!</v>
      </c>
      <c r="AE53" s="11" t="e">
        <f t="shared" si="6"/>
        <v>#DIV/0!</v>
      </c>
    </row>
    <row r="54" spans="1:31" x14ac:dyDescent="0.25">
      <c r="A54" s="9"/>
      <c r="B54" s="9"/>
      <c r="C54" s="9"/>
      <c r="D54" s="9"/>
      <c r="E54" s="9"/>
      <c r="F54" s="9"/>
      <c r="G54" s="9"/>
      <c r="H54" s="9"/>
      <c r="I54" s="11"/>
      <c r="J54" s="11">
        <f t="shared" si="0"/>
        <v>0</v>
      </c>
      <c r="K54" s="11" t="e">
        <f>ROUND((EXP(LN('Terre assolée 0-20cm'!$B54)*'Valeur de calcul'!$B$4+'Terre assolée 0-20cm'!$C54*'Valeur de calcul'!$B$5+LN('Terre assolée 0-20cm'!$D54)*'Valeur de calcul'!$B$6+'Terre assolée 0-20cm'!$E54*'Valeur de calcul'!$B$7+'Valeur de calcul'!$B$3)/24)/(44/12),3)</f>
        <v>#NUM!</v>
      </c>
      <c r="L54" s="11" t="e">
        <f>ROUND(EXP(LN($K54)-2*'Valeur de calcul'!$B$8),3)</f>
        <v>#NUM!</v>
      </c>
      <c r="M54" s="11" t="e">
        <f>ROUND(EXP(LN($K54)-'Valeur de calcul'!$B$8),3)</f>
        <v>#NUM!</v>
      </c>
      <c r="N54" s="11" t="e">
        <f>ROUND(EXP(LN($K54)+'Valeur de calcul'!$B$8),3)</f>
        <v>#NUM!</v>
      </c>
      <c r="O54" s="11" t="e">
        <f>ROUND(EXP(LN($K54)+2*'Valeur de calcul'!$B$8),3)</f>
        <v>#NUM!</v>
      </c>
      <c r="P54" s="11" t="str">
        <f t="shared" si="1"/>
        <v xml:space="preserve"> </v>
      </c>
      <c r="Q54" s="11"/>
      <c r="R54" s="5" t="e">
        <f>ROUND(EXP((LN($B54)*'Valeur de calcul'!$C$4)+('Terre assolée 0-20cm'!$C54*'Valeur de calcul'!$C$5)+(LN('Terre assolée 0-20cm'!$D54)*'Valeur de calcul'!$C$6)+('Terre assolée 0-20cm'!$E54*'Valeur de calcul'!$C$7)+'Valeur de calcul'!$C$3),1)</f>
        <v>#NUM!</v>
      </c>
      <c r="S54" s="11" t="e">
        <f>ROUND(EXP(LN($R54)-2*'Valeur de calcul'!$C$8),1)</f>
        <v>#NUM!</v>
      </c>
      <c r="T54" s="11" t="e">
        <f>ROUND(EXP(LN($R54)-1*'Valeur de calcul'!$C$8),1)</f>
        <v>#NUM!</v>
      </c>
      <c r="U54" s="11" t="e">
        <f>ROUND(EXP(LN($R54)+1*'Valeur de calcul'!$C$8),1)</f>
        <v>#NUM!</v>
      </c>
      <c r="V54" s="11" t="e">
        <f>ROUND(EXP(LN($R54)+2*'Valeur de calcul'!$C$8),1)</f>
        <v>#NUM!</v>
      </c>
      <c r="W54" s="11" t="str">
        <f t="shared" si="2"/>
        <v xml:space="preserve"> </v>
      </c>
      <c r="X54" s="11"/>
      <c r="Y54" s="4" t="e">
        <f t="shared" si="3"/>
        <v>#NUM!</v>
      </c>
      <c r="Z54" s="11" t="e">
        <f>IF($Y54=0," ",IF($Y54&lt;EXP(-2*'Valeur de calcul'!$B$8),"très basse", IF($Y54&lt;EXP(-1*'Valeur de calcul'!$B$8),"basse",IF($Y54&gt;EXP(2*'Valeur de calcul'!$B$8),"très élevée",IF($Y54&gt;EXP('Valeur de calcul'!$B$8),"élevée","normal")))))</f>
        <v>#NUM!</v>
      </c>
      <c r="AA54" s="4" t="e">
        <f t="shared" si="4"/>
        <v>#NUM!</v>
      </c>
      <c r="AB54" s="11" t="e">
        <f>IF($AA54=0," ",IF($AA54&lt;EXP(-2*'Valeur de calcul'!$C$8),"très basse", IF($AA54&lt;EXP(-1*'Valeur de calcul'!$C$8),"basse",IF($AA54&gt;EXP(2*'Valeur de calcul'!$C$8),"très élevée",IF($AA54&gt;EXP('Valeur de calcul'!$C$8),"élevée","normal")))))</f>
        <v>#NUM!</v>
      </c>
      <c r="AC54" s="11"/>
      <c r="AD54" s="11" t="e">
        <f t="shared" si="5"/>
        <v>#DIV/0!</v>
      </c>
      <c r="AE54" s="11" t="e">
        <f t="shared" si="6"/>
        <v>#DIV/0!</v>
      </c>
    </row>
    <row r="55" spans="1:31" x14ac:dyDescent="0.25">
      <c r="A55" s="9"/>
      <c r="B55" s="9"/>
      <c r="C55" s="9"/>
      <c r="D55" s="9"/>
      <c r="E55" s="9"/>
      <c r="F55" s="9"/>
      <c r="G55" s="9"/>
      <c r="H55" s="9"/>
      <c r="I55" s="11"/>
      <c r="J55" s="11">
        <f t="shared" si="0"/>
        <v>0</v>
      </c>
      <c r="K55" s="11" t="e">
        <f>ROUND((EXP(LN('Terre assolée 0-20cm'!$B55)*'Valeur de calcul'!$B$4+'Terre assolée 0-20cm'!$C55*'Valeur de calcul'!$B$5+LN('Terre assolée 0-20cm'!$D55)*'Valeur de calcul'!$B$6+'Terre assolée 0-20cm'!$E55*'Valeur de calcul'!$B$7+'Valeur de calcul'!$B$3)/24)/(44/12),3)</f>
        <v>#NUM!</v>
      </c>
      <c r="L55" s="11" t="e">
        <f>ROUND(EXP(LN($K55)-2*'Valeur de calcul'!$B$8),3)</f>
        <v>#NUM!</v>
      </c>
      <c r="M55" s="11" t="e">
        <f>ROUND(EXP(LN($K55)-'Valeur de calcul'!$B$8),3)</f>
        <v>#NUM!</v>
      </c>
      <c r="N55" s="11" t="e">
        <f>ROUND(EXP(LN($K55)+'Valeur de calcul'!$B$8),3)</f>
        <v>#NUM!</v>
      </c>
      <c r="O55" s="11" t="e">
        <f>ROUND(EXP(LN($K55)+2*'Valeur de calcul'!$B$8),3)</f>
        <v>#NUM!</v>
      </c>
      <c r="P55" s="11" t="str">
        <f t="shared" si="1"/>
        <v xml:space="preserve"> </v>
      </c>
      <c r="Q55" s="11"/>
      <c r="R55" s="5" t="e">
        <f>ROUND(EXP((LN($B55)*'Valeur de calcul'!$C$4)+('Terre assolée 0-20cm'!$C55*'Valeur de calcul'!$C$5)+(LN('Terre assolée 0-20cm'!$D55)*'Valeur de calcul'!$C$6)+('Terre assolée 0-20cm'!$E55*'Valeur de calcul'!$C$7)+'Valeur de calcul'!$C$3),1)</f>
        <v>#NUM!</v>
      </c>
      <c r="S55" s="11" t="e">
        <f>ROUND(EXP(LN($R55)-2*'Valeur de calcul'!$C$8),1)</f>
        <v>#NUM!</v>
      </c>
      <c r="T55" s="11" t="e">
        <f>ROUND(EXP(LN($R55)-1*'Valeur de calcul'!$C$8),1)</f>
        <v>#NUM!</v>
      </c>
      <c r="U55" s="11" t="e">
        <f>ROUND(EXP(LN($R55)+1*'Valeur de calcul'!$C$8),1)</f>
        <v>#NUM!</v>
      </c>
      <c r="V55" s="11" t="e">
        <f>ROUND(EXP(LN($R55)+2*'Valeur de calcul'!$C$8),1)</f>
        <v>#NUM!</v>
      </c>
      <c r="W55" s="11" t="str">
        <f t="shared" si="2"/>
        <v xml:space="preserve"> </v>
      </c>
      <c r="X55" s="11"/>
      <c r="Y55" s="4" t="e">
        <f t="shared" si="3"/>
        <v>#NUM!</v>
      </c>
      <c r="Z55" s="11" t="e">
        <f>IF($Y55=0," ",IF($Y55&lt;EXP(-2*'Valeur de calcul'!$B$8),"très basse", IF($Y55&lt;EXP(-1*'Valeur de calcul'!$B$8),"basse",IF($Y55&gt;EXP(2*'Valeur de calcul'!$B$8),"très élevée",IF($Y55&gt;EXP('Valeur de calcul'!$B$8),"élevée","normal")))))</f>
        <v>#NUM!</v>
      </c>
      <c r="AA55" s="4" t="e">
        <f t="shared" si="4"/>
        <v>#NUM!</v>
      </c>
      <c r="AB55" s="11" t="e">
        <f>IF($AA55=0," ",IF($AA55&lt;EXP(-2*'Valeur de calcul'!$C$8),"très basse", IF($AA55&lt;EXP(-1*'Valeur de calcul'!$C$8),"basse",IF($AA55&gt;EXP(2*'Valeur de calcul'!$C$8),"très élevée",IF($AA55&gt;EXP('Valeur de calcul'!$C$8),"élevée","normal")))))</f>
        <v>#NUM!</v>
      </c>
      <c r="AC55" s="11"/>
      <c r="AD55" s="11" t="e">
        <f t="shared" si="5"/>
        <v>#DIV/0!</v>
      </c>
      <c r="AE55" s="11" t="e">
        <f t="shared" si="6"/>
        <v>#DIV/0!</v>
      </c>
    </row>
    <row r="56" spans="1:31" x14ac:dyDescent="0.25">
      <c r="A56" s="9"/>
      <c r="B56" s="9"/>
      <c r="C56" s="9"/>
      <c r="D56" s="9"/>
      <c r="E56" s="9"/>
      <c r="F56" s="9"/>
      <c r="G56" s="9"/>
      <c r="H56" s="9"/>
      <c r="I56" s="11"/>
      <c r="J56" s="11">
        <f t="shared" si="0"/>
        <v>0</v>
      </c>
      <c r="K56" s="11" t="e">
        <f>ROUND((EXP(LN('Terre assolée 0-20cm'!$B56)*'Valeur de calcul'!$B$4+'Terre assolée 0-20cm'!$C56*'Valeur de calcul'!$B$5+LN('Terre assolée 0-20cm'!$D56)*'Valeur de calcul'!$B$6+'Terre assolée 0-20cm'!$E56*'Valeur de calcul'!$B$7+'Valeur de calcul'!$B$3)/24)/(44/12),3)</f>
        <v>#NUM!</v>
      </c>
      <c r="L56" s="11" t="e">
        <f>ROUND(EXP(LN($K56)-2*'Valeur de calcul'!$B$8),3)</f>
        <v>#NUM!</v>
      </c>
      <c r="M56" s="11" t="e">
        <f>ROUND(EXP(LN($K56)-'Valeur de calcul'!$B$8),3)</f>
        <v>#NUM!</v>
      </c>
      <c r="N56" s="11" t="e">
        <f>ROUND(EXP(LN($K56)+'Valeur de calcul'!$B$8),3)</f>
        <v>#NUM!</v>
      </c>
      <c r="O56" s="11" t="e">
        <f>ROUND(EXP(LN($K56)+2*'Valeur de calcul'!$B$8),3)</f>
        <v>#NUM!</v>
      </c>
      <c r="P56" s="11" t="str">
        <f t="shared" si="1"/>
        <v xml:space="preserve"> </v>
      </c>
      <c r="Q56" s="11"/>
      <c r="R56" s="5" t="e">
        <f>ROUND(EXP((LN($B56)*'Valeur de calcul'!$C$4)+('Terre assolée 0-20cm'!$C56*'Valeur de calcul'!$C$5)+(LN('Terre assolée 0-20cm'!$D56)*'Valeur de calcul'!$C$6)+('Terre assolée 0-20cm'!$E56*'Valeur de calcul'!$C$7)+'Valeur de calcul'!$C$3),1)</f>
        <v>#NUM!</v>
      </c>
      <c r="S56" s="11" t="e">
        <f>ROUND(EXP(LN($R56)-2*'Valeur de calcul'!$C$8),1)</f>
        <v>#NUM!</v>
      </c>
      <c r="T56" s="11" t="e">
        <f>ROUND(EXP(LN($R56)-1*'Valeur de calcul'!$C$8),1)</f>
        <v>#NUM!</v>
      </c>
      <c r="U56" s="11" t="e">
        <f>ROUND(EXP(LN($R56)+1*'Valeur de calcul'!$C$8),1)</f>
        <v>#NUM!</v>
      </c>
      <c r="V56" s="11" t="e">
        <f>ROUND(EXP(LN($R56)+2*'Valeur de calcul'!$C$8),1)</f>
        <v>#NUM!</v>
      </c>
      <c r="W56" s="11" t="str">
        <f t="shared" si="2"/>
        <v xml:space="preserve"> </v>
      </c>
      <c r="X56" s="11"/>
      <c r="Y56" s="4" t="e">
        <f t="shared" si="3"/>
        <v>#NUM!</v>
      </c>
      <c r="Z56" s="11" t="e">
        <f>IF($Y56=0," ",IF($Y56&lt;EXP(-2*'Valeur de calcul'!$B$8),"très basse", IF($Y56&lt;EXP(-1*'Valeur de calcul'!$B$8),"basse",IF($Y56&gt;EXP(2*'Valeur de calcul'!$B$8),"très élevée",IF($Y56&gt;EXP('Valeur de calcul'!$B$8),"élevée","normal")))))</f>
        <v>#NUM!</v>
      </c>
      <c r="AA56" s="4" t="e">
        <f t="shared" si="4"/>
        <v>#NUM!</v>
      </c>
      <c r="AB56" s="11" t="e">
        <f>IF($AA56=0," ",IF($AA56&lt;EXP(-2*'Valeur de calcul'!$C$8),"très basse", IF($AA56&lt;EXP(-1*'Valeur de calcul'!$C$8),"basse",IF($AA56&gt;EXP(2*'Valeur de calcul'!$C$8),"très élevée",IF($AA56&gt;EXP('Valeur de calcul'!$C$8),"élevée","normal")))))</f>
        <v>#NUM!</v>
      </c>
      <c r="AC56" s="11"/>
      <c r="AD56" s="11" t="e">
        <f t="shared" si="5"/>
        <v>#DIV/0!</v>
      </c>
      <c r="AE56" s="11" t="e">
        <f t="shared" si="6"/>
        <v>#DIV/0!</v>
      </c>
    </row>
    <row r="57" spans="1:31" x14ac:dyDescent="0.25">
      <c r="A57" s="9"/>
      <c r="B57" s="9"/>
      <c r="C57" s="9"/>
      <c r="D57" s="9"/>
      <c r="E57" s="9"/>
      <c r="F57" s="9"/>
      <c r="G57" s="9"/>
      <c r="H57" s="9"/>
      <c r="I57" s="11"/>
      <c r="J57" s="11">
        <f t="shared" si="0"/>
        <v>0</v>
      </c>
      <c r="K57" s="11" t="e">
        <f>ROUND((EXP(LN('Terre assolée 0-20cm'!$B57)*'Valeur de calcul'!$B$4+'Terre assolée 0-20cm'!$C57*'Valeur de calcul'!$B$5+LN('Terre assolée 0-20cm'!$D57)*'Valeur de calcul'!$B$6+'Terre assolée 0-20cm'!$E57*'Valeur de calcul'!$B$7+'Valeur de calcul'!$B$3)/24)/(44/12),3)</f>
        <v>#NUM!</v>
      </c>
      <c r="L57" s="11" t="e">
        <f>ROUND(EXP(LN($K57)-2*'Valeur de calcul'!$B$8),3)</f>
        <v>#NUM!</v>
      </c>
      <c r="M57" s="11" t="e">
        <f>ROUND(EXP(LN($K57)-'Valeur de calcul'!$B$8),3)</f>
        <v>#NUM!</v>
      </c>
      <c r="N57" s="11" t="e">
        <f>ROUND(EXP(LN($K57)+'Valeur de calcul'!$B$8),3)</f>
        <v>#NUM!</v>
      </c>
      <c r="O57" s="11" t="e">
        <f>ROUND(EXP(LN($K57)+2*'Valeur de calcul'!$B$8),3)</f>
        <v>#NUM!</v>
      </c>
      <c r="P57" s="11" t="str">
        <f t="shared" si="1"/>
        <v xml:space="preserve"> </v>
      </c>
      <c r="Q57" s="11"/>
      <c r="R57" s="5" t="e">
        <f>ROUND(EXP((LN($B57)*'Valeur de calcul'!$C$4)+('Terre assolée 0-20cm'!$C57*'Valeur de calcul'!$C$5)+(LN('Terre assolée 0-20cm'!$D57)*'Valeur de calcul'!$C$6)+('Terre assolée 0-20cm'!$E57*'Valeur de calcul'!$C$7)+'Valeur de calcul'!$C$3),1)</f>
        <v>#NUM!</v>
      </c>
      <c r="S57" s="11" t="e">
        <f>ROUND(EXP(LN($R57)-2*'Valeur de calcul'!$C$8),1)</f>
        <v>#NUM!</v>
      </c>
      <c r="T57" s="11" t="e">
        <f>ROUND(EXP(LN($R57)-1*'Valeur de calcul'!$C$8),1)</f>
        <v>#NUM!</v>
      </c>
      <c r="U57" s="11" t="e">
        <f>ROUND(EXP(LN($R57)+1*'Valeur de calcul'!$C$8),1)</f>
        <v>#NUM!</v>
      </c>
      <c r="V57" s="11" t="e">
        <f>ROUND(EXP(LN($R57)+2*'Valeur de calcul'!$C$8),1)</f>
        <v>#NUM!</v>
      </c>
      <c r="W57" s="11" t="str">
        <f t="shared" si="2"/>
        <v xml:space="preserve"> </v>
      </c>
      <c r="X57" s="11"/>
      <c r="Y57" s="4" t="e">
        <f t="shared" si="3"/>
        <v>#NUM!</v>
      </c>
      <c r="Z57" s="11" t="e">
        <f>IF($Y57=0," ",IF($Y57&lt;EXP(-2*'Valeur de calcul'!$B$8),"très basse", IF($Y57&lt;EXP(-1*'Valeur de calcul'!$B$8),"basse",IF($Y57&gt;EXP(2*'Valeur de calcul'!$B$8),"très élevée",IF($Y57&gt;EXP('Valeur de calcul'!$B$8),"élevée","normal")))))</f>
        <v>#NUM!</v>
      </c>
      <c r="AA57" s="4" t="e">
        <f t="shared" si="4"/>
        <v>#NUM!</v>
      </c>
      <c r="AB57" s="11" t="e">
        <f>IF($AA57=0," ",IF($AA57&lt;EXP(-2*'Valeur de calcul'!$C$8),"très basse", IF($AA57&lt;EXP(-1*'Valeur de calcul'!$C$8),"basse",IF($AA57&gt;EXP(2*'Valeur de calcul'!$C$8),"très élevée",IF($AA57&gt;EXP('Valeur de calcul'!$C$8),"élevée","normal")))))</f>
        <v>#NUM!</v>
      </c>
      <c r="AC57" s="11"/>
      <c r="AD57" s="11" t="e">
        <f t="shared" si="5"/>
        <v>#DIV/0!</v>
      </c>
      <c r="AE57" s="11" t="e">
        <f t="shared" si="6"/>
        <v>#DIV/0!</v>
      </c>
    </row>
    <row r="58" spans="1:31" x14ac:dyDescent="0.25">
      <c r="A58" s="9"/>
      <c r="B58" s="9"/>
      <c r="C58" s="9"/>
      <c r="D58" s="9"/>
      <c r="E58" s="9"/>
      <c r="F58" s="9"/>
      <c r="G58" s="9"/>
      <c r="H58" s="9"/>
      <c r="I58" s="11"/>
      <c r="J58" s="11">
        <f t="shared" si="0"/>
        <v>0</v>
      </c>
      <c r="K58" s="11" t="e">
        <f>ROUND((EXP(LN('Terre assolée 0-20cm'!$B58)*'Valeur de calcul'!$B$4+'Terre assolée 0-20cm'!$C58*'Valeur de calcul'!$B$5+LN('Terre assolée 0-20cm'!$D58)*'Valeur de calcul'!$B$6+'Terre assolée 0-20cm'!$E58*'Valeur de calcul'!$B$7+'Valeur de calcul'!$B$3)/24)/(44/12),3)</f>
        <v>#NUM!</v>
      </c>
      <c r="L58" s="11" t="e">
        <f>ROUND(EXP(LN($K58)-2*'Valeur de calcul'!$B$8),3)</f>
        <v>#NUM!</v>
      </c>
      <c r="M58" s="11" t="e">
        <f>ROUND(EXP(LN($K58)-'Valeur de calcul'!$B$8),3)</f>
        <v>#NUM!</v>
      </c>
      <c r="N58" s="11" t="e">
        <f>ROUND(EXP(LN($K58)+'Valeur de calcul'!$B$8),3)</f>
        <v>#NUM!</v>
      </c>
      <c r="O58" s="11" t="e">
        <f>ROUND(EXP(LN($K58)+2*'Valeur de calcul'!$B$8),3)</f>
        <v>#NUM!</v>
      </c>
      <c r="P58" s="11" t="str">
        <f t="shared" si="1"/>
        <v xml:space="preserve"> </v>
      </c>
      <c r="Q58" s="11"/>
      <c r="R58" s="5" t="e">
        <f>ROUND(EXP((LN($B58)*'Valeur de calcul'!$C$4)+('Terre assolée 0-20cm'!$C58*'Valeur de calcul'!$C$5)+(LN('Terre assolée 0-20cm'!$D58)*'Valeur de calcul'!$C$6)+('Terre assolée 0-20cm'!$E58*'Valeur de calcul'!$C$7)+'Valeur de calcul'!$C$3),1)</f>
        <v>#NUM!</v>
      </c>
      <c r="S58" s="11" t="e">
        <f>ROUND(EXP(LN($R58)-2*'Valeur de calcul'!$C$8),1)</f>
        <v>#NUM!</v>
      </c>
      <c r="T58" s="11" t="e">
        <f>ROUND(EXP(LN($R58)-1*'Valeur de calcul'!$C$8),1)</f>
        <v>#NUM!</v>
      </c>
      <c r="U58" s="11" t="e">
        <f>ROUND(EXP(LN($R58)+1*'Valeur de calcul'!$C$8),1)</f>
        <v>#NUM!</v>
      </c>
      <c r="V58" s="11" t="e">
        <f>ROUND(EXP(LN($R58)+2*'Valeur de calcul'!$C$8),1)</f>
        <v>#NUM!</v>
      </c>
      <c r="W58" s="11" t="str">
        <f t="shared" si="2"/>
        <v xml:space="preserve"> </v>
      </c>
      <c r="X58" s="11"/>
      <c r="Y58" s="4" t="e">
        <f t="shared" si="3"/>
        <v>#NUM!</v>
      </c>
      <c r="Z58" s="11" t="e">
        <f>IF($Y58=0," ",IF($Y58&lt;EXP(-2*'Valeur de calcul'!$B$8),"très basse", IF($Y58&lt;EXP(-1*'Valeur de calcul'!$B$8),"basse",IF($Y58&gt;EXP(2*'Valeur de calcul'!$B$8),"très élevée",IF($Y58&gt;EXP('Valeur de calcul'!$B$8),"élevée","normal")))))</f>
        <v>#NUM!</v>
      </c>
      <c r="AA58" s="4" t="e">
        <f t="shared" si="4"/>
        <v>#NUM!</v>
      </c>
      <c r="AB58" s="11" t="e">
        <f>IF($AA58=0," ",IF($AA58&lt;EXP(-2*'Valeur de calcul'!$C$8),"très basse", IF($AA58&lt;EXP(-1*'Valeur de calcul'!$C$8),"basse",IF($AA58&gt;EXP(2*'Valeur de calcul'!$C$8),"très élevée",IF($AA58&gt;EXP('Valeur de calcul'!$C$8),"élevée","normal")))))</f>
        <v>#NUM!</v>
      </c>
      <c r="AC58" s="11"/>
      <c r="AD58" s="11" t="e">
        <f t="shared" si="5"/>
        <v>#DIV/0!</v>
      </c>
      <c r="AE58" s="11" t="e">
        <f t="shared" si="6"/>
        <v>#DIV/0!</v>
      </c>
    </row>
    <row r="59" spans="1:31" x14ac:dyDescent="0.25">
      <c r="A59" s="9"/>
      <c r="B59" s="9"/>
      <c r="C59" s="9"/>
      <c r="D59" s="9"/>
      <c r="E59" s="9"/>
      <c r="F59" s="9"/>
      <c r="G59" s="9"/>
      <c r="H59" s="9"/>
      <c r="I59" s="11"/>
      <c r="J59" s="11">
        <f t="shared" si="0"/>
        <v>0</v>
      </c>
      <c r="K59" s="11" t="e">
        <f>ROUND((EXP(LN('Terre assolée 0-20cm'!$B59)*'Valeur de calcul'!$B$4+'Terre assolée 0-20cm'!$C59*'Valeur de calcul'!$B$5+LN('Terre assolée 0-20cm'!$D59)*'Valeur de calcul'!$B$6+'Terre assolée 0-20cm'!$E59*'Valeur de calcul'!$B$7+'Valeur de calcul'!$B$3)/24)/(44/12),3)</f>
        <v>#NUM!</v>
      </c>
      <c r="L59" s="11" t="e">
        <f>ROUND(EXP(LN($K59)-2*'Valeur de calcul'!$B$8),3)</f>
        <v>#NUM!</v>
      </c>
      <c r="M59" s="11" t="e">
        <f>ROUND(EXP(LN($K59)-'Valeur de calcul'!$B$8),3)</f>
        <v>#NUM!</v>
      </c>
      <c r="N59" s="11" t="e">
        <f>ROUND(EXP(LN($K59)+'Valeur de calcul'!$B$8),3)</f>
        <v>#NUM!</v>
      </c>
      <c r="O59" s="11" t="e">
        <f>ROUND(EXP(LN($K59)+2*'Valeur de calcul'!$B$8),3)</f>
        <v>#NUM!</v>
      </c>
      <c r="P59" s="11" t="str">
        <f t="shared" si="1"/>
        <v xml:space="preserve"> </v>
      </c>
      <c r="Q59" s="11"/>
      <c r="R59" s="5" t="e">
        <f>ROUND(EXP((LN($B59)*'Valeur de calcul'!$C$4)+('Terre assolée 0-20cm'!$C59*'Valeur de calcul'!$C$5)+(LN('Terre assolée 0-20cm'!$D59)*'Valeur de calcul'!$C$6)+('Terre assolée 0-20cm'!$E59*'Valeur de calcul'!$C$7)+'Valeur de calcul'!$C$3),1)</f>
        <v>#NUM!</v>
      </c>
      <c r="S59" s="11" t="e">
        <f>ROUND(EXP(LN($R59)-2*'Valeur de calcul'!$C$8),1)</f>
        <v>#NUM!</v>
      </c>
      <c r="T59" s="11" t="e">
        <f>ROUND(EXP(LN($R59)-1*'Valeur de calcul'!$C$8),1)</f>
        <v>#NUM!</v>
      </c>
      <c r="U59" s="11" t="e">
        <f>ROUND(EXP(LN($R59)+1*'Valeur de calcul'!$C$8),1)</f>
        <v>#NUM!</v>
      </c>
      <c r="V59" s="11" t="e">
        <f>ROUND(EXP(LN($R59)+2*'Valeur de calcul'!$C$8),1)</f>
        <v>#NUM!</v>
      </c>
      <c r="W59" s="11" t="str">
        <f t="shared" si="2"/>
        <v xml:space="preserve"> </v>
      </c>
      <c r="X59" s="11"/>
      <c r="Y59" s="4" t="e">
        <f t="shared" si="3"/>
        <v>#NUM!</v>
      </c>
      <c r="Z59" s="11" t="e">
        <f>IF($Y59=0," ",IF($Y59&lt;EXP(-2*'Valeur de calcul'!$B$8),"très basse", IF($Y59&lt;EXP(-1*'Valeur de calcul'!$B$8),"basse",IF($Y59&gt;EXP(2*'Valeur de calcul'!$B$8),"très élevée",IF($Y59&gt;EXP('Valeur de calcul'!$B$8),"élevée","normal")))))</f>
        <v>#NUM!</v>
      </c>
      <c r="AA59" s="4" t="e">
        <f t="shared" si="4"/>
        <v>#NUM!</v>
      </c>
      <c r="AB59" s="11" t="e">
        <f>IF($AA59=0," ",IF($AA59&lt;EXP(-2*'Valeur de calcul'!$C$8),"très basse", IF($AA59&lt;EXP(-1*'Valeur de calcul'!$C$8),"basse",IF($AA59&gt;EXP(2*'Valeur de calcul'!$C$8),"très élevée",IF($AA59&gt;EXP('Valeur de calcul'!$C$8),"élevée","normal")))))</f>
        <v>#NUM!</v>
      </c>
      <c r="AC59" s="11"/>
      <c r="AD59" s="11" t="e">
        <f t="shared" si="5"/>
        <v>#DIV/0!</v>
      </c>
      <c r="AE59" s="11" t="e">
        <f t="shared" si="6"/>
        <v>#DIV/0!</v>
      </c>
    </row>
    <row r="60" spans="1:31" x14ac:dyDescent="0.25">
      <c r="A60" s="9"/>
      <c r="B60" s="9"/>
      <c r="C60" s="9"/>
      <c r="D60" s="9"/>
      <c r="E60" s="9"/>
      <c r="F60" s="9"/>
      <c r="G60" s="9"/>
      <c r="H60" s="9"/>
      <c r="I60" s="11"/>
      <c r="J60" s="11">
        <f t="shared" si="0"/>
        <v>0</v>
      </c>
      <c r="K60" s="11" t="e">
        <f>ROUND((EXP(LN('Terre assolée 0-20cm'!$B60)*'Valeur de calcul'!$B$4+'Terre assolée 0-20cm'!$C60*'Valeur de calcul'!$B$5+LN('Terre assolée 0-20cm'!$D60)*'Valeur de calcul'!$B$6+'Terre assolée 0-20cm'!$E60*'Valeur de calcul'!$B$7+'Valeur de calcul'!$B$3)/24)/(44/12),3)</f>
        <v>#NUM!</v>
      </c>
      <c r="L60" s="11" t="e">
        <f>ROUND(EXP(LN($K60)-2*'Valeur de calcul'!$B$8),3)</f>
        <v>#NUM!</v>
      </c>
      <c r="M60" s="11" t="e">
        <f>ROUND(EXP(LN($K60)-'Valeur de calcul'!$B$8),3)</f>
        <v>#NUM!</v>
      </c>
      <c r="N60" s="11" t="e">
        <f>ROUND(EXP(LN($K60)+'Valeur de calcul'!$B$8),3)</f>
        <v>#NUM!</v>
      </c>
      <c r="O60" s="11" t="e">
        <f>ROUND(EXP(LN($K60)+2*'Valeur de calcul'!$B$8),3)</f>
        <v>#NUM!</v>
      </c>
      <c r="P60" s="11" t="str">
        <f t="shared" si="1"/>
        <v xml:space="preserve"> </v>
      </c>
      <c r="Q60" s="11"/>
      <c r="R60" s="5" t="e">
        <f>ROUND(EXP((LN($B60)*'Valeur de calcul'!$C$4)+('Terre assolée 0-20cm'!$C60*'Valeur de calcul'!$C$5)+(LN('Terre assolée 0-20cm'!$D60)*'Valeur de calcul'!$C$6)+('Terre assolée 0-20cm'!$E60*'Valeur de calcul'!$C$7)+'Valeur de calcul'!$C$3),1)</f>
        <v>#NUM!</v>
      </c>
      <c r="S60" s="11" t="e">
        <f>ROUND(EXP(LN($R60)-2*'Valeur de calcul'!$C$8),1)</f>
        <v>#NUM!</v>
      </c>
      <c r="T60" s="11" t="e">
        <f>ROUND(EXP(LN($R60)-1*'Valeur de calcul'!$C$8),1)</f>
        <v>#NUM!</v>
      </c>
      <c r="U60" s="11" t="e">
        <f>ROUND(EXP(LN($R60)+1*'Valeur de calcul'!$C$8),1)</f>
        <v>#NUM!</v>
      </c>
      <c r="V60" s="11" t="e">
        <f>ROUND(EXP(LN($R60)+2*'Valeur de calcul'!$C$8),1)</f>
        <v>#NUM!</v>
      </c>
      <c r="W60" s="11" t="str">
        <f t="shared" si="2"/>
        <v xml:space="preserve"> </v>
      </c>
      <c r="X60" s="11"/>
      <c r="Y60" s="4" t="e">
        <f t="shared" si="3"/>
        <v>#NUM!</v>
      </c>
      <c r="Z60" s="11" t="e">
        <f>IF($Y60=0," ",IF($Y60&lt;EXP(-2*'Valeur de calcul'!$B$8),"très basse", IF($Y60&lt;EXP(-1*'Valeur de calcul'!$B$8),"basse",IF($Y60&gt;EXP(2*'Valeur de calcul'!$B$8),"très élevée",IF($Y60&gt;EXP('Valeur de calcul'!$B$8),"élevée","normal")))))</f>
        <v>#NUM!</v>
      </c>
      <c r="AA60" s="4" t="e">
        <f t="shared" si="4"/>
        <v>#NUM!</v>
      </c>
      <c r="AB60" s="11" t="e">
        <f>IF($AA60=0," ",IF($AA60&lt;EXP(-2*'Valeur de calcul'!$C$8),"très basse", IF($AA60&lt;EXP(-1*'Valeur de calcul'!$C$8),"basse",IF($AA60&gt;EXP(2*'Valeur de calcul'!$C$8),"très élevée",IF($AA60&gt;EXP('Valeur de calcul'!$C$8),"élevée","normal")))))</f>
        <v>#NUM!</v>
      </c>
      <c r="AC60" s="11"/>
      <c r="AD60" s="11" t="e">
        <f t="shared" si="5"/>
        <v>#DIV/0!</v>
      </c>
      <c r="AE60" s="11" t="e">
        <f t="shared" si="6"/>
        <v>#DIV/0!</v>
      </c>
    </row>
    <row r="61" spans="1:31" x14ac:dyDescent="0.25">
      <c r="A61" s="9"/>
      <c r="B61" s="9"/>
      <c r="C61" s="9"/>
      <c r="D61" s="9"/>
      <c r="E61" s="9"/>
      <c r="F61" s="9"/>
      <c r="G61" s="9"/>
      <c r="H61" s="9"/>
      <c r="I61" s="11"/>
      <c r="J61" s="11">
        <f t="shared" si="0"/>
        <v>0</v>
      </c>
      <c r="K61" s="11" t="e">
        <f>ROUND((EXP(LN('Terre assolée 0-20cm'!$B61)*'Valeur de calcul'!$B$4+'Terre assolée 0-20cm'!$C61*'Valeur de calcul'!$B$5+LN('Terre assolée 0-20cm'!$D61)*'Valeur de calcul'!$B$6+'Terre assolée 0-20cm'!$E61*'Valeur de calcul'!$B$7+'Valeur de calcul'!$B$3)/24)/(44/12),3)</f>
        <v>#NUM!</v>
      </c>
      <c r="L61" s="11" t="e">
        <f>ROUND(EXP(LN($K61)-2*'Valeur de calcul'!$B$8),3)</f>
        <v>#NUM!</v>
      </c>
      <c r="M61" s="11" t="e">
        <f>ROUND(EXP(LN($K61)-'Valeur de calcul'!$B$8),3)</f>
        <v>#NUM!</v>
      </c>
      <c r="N61" s="11" t="e">
        <f>ROUND(EXP(LN($K61)+'Valeur de calcul'!$B$8),3)</f>
        <v>#NUM!</v>
      </c>
      <c r="O61" s="11" t="e">
        <f>ROUND(EXP(LN($K61)+2*'Valeur de calcul'!$B$8),3)</f>
        <v>#NUM!</v>
      </c>
      <c r="P61" s="11" t="str">
        <f t="shared" si="1"/>
        <v xml:space="preserve"> </v>
      </c>
      <c r="Q61" s="11"/>
      <c r="R61" s="5" t="e">
        <f>ROUND(EXP((LN($B61)*'Valeur de calcul'!$C$4)+('Terre assolée 0-20cm'!$C61*'Valeur de calcul'!$C$5)+(LN('Terre assolée 0-20cm'!$D61)*'Valeur de calcul'!$C$6)+('Terre assolée 0-20cm'!$E61*'Valeur de calcul'!$C$7)+'Valeur de calcul'!$C$3),1)</f>
        <v>#NUM!</v>
      </c>
      <c r="S61" s="11" t="e">
        <f>ROUND(EXP(LN($R61)-2*'Valeur de calcul'!$C$8),1)</f>
        <v>#NUM!</v>
      </c>
      <c r="T61" s="11" t="e">
        <f>ROUND(EXP(LN($R61)-1*'Valeur de calcul'!$C$8),1)</f>
        <v>#NUM!</v>
      </c>
      <c r="U61" s="11" t="e">
        <f>ROUND(EXP(LN($R61)+1*'Valeur de calcul'!$C$8),1)</f>
        <v>#NUM!</v>
      </c>
      <c r="V61" s="11" t="e">
        <f>ROUND(EXP(LN($R61)+2*'Valeur de calcul'!$C$8),1)</f>
        <v>#NUM!</v>
      </c>
      <c r="W61" s="11" t="str">
        <f t="shared" si="2"/>
        <v xml:space="preserve"> </v>
      </c>
      <c r="X61" s="11"/>
      <c r="Y61" s="4" t="e">
        <f t="shared" si="3"/>
        <v>#NUM!</v>
      </c>
      <c r="Z61" s="11" t="e">
        <f>IF($Y61=0," ",IF($Y61&lt;EXP(-2*'Valeur de calcul'!$B$8),"très basse", IF($Y61&lt;EXP(-1*'Valeur de calcul'!$B$8),"basse",IF($Y61&gt;EXP(2*'Valeur de calcul'!$B$8),"très élevée",IF($Y61&gt;EXP('Valeur de calcul'!$B$8),"élevée","normal")))))</f>
        <v>#NUM!</v>
      </c>
      <c r="AA61" s="4" t="e">
        <f t="shared" si="4"/>
        <v>#NUM!</v>
      </c>
      <c r="AB61" s="11" t="e">
        <f>IF($AA61=0," ",IF($AA61&lt;EXP(-2*'Valeur de calcul'!$C$8),"très basse", IF($AA61&lt;EXP(-1*'Valeur de calcul'!$C$8),"basse",IF($AA61&gt;EXP(2*'Valeur de calcul'!$C$8),"très élevée",IF($AA61&gt;EXP('Valeur de calcul'!$C$8),"élevée","normal")))))</f>
        <v>#NUM!</v>
      </c>
      <c r="AC61" s="11"/>
      <c r="AD61" s="11" t="e">
        <f t="shared" si="5"/>
        <v>#DIV/0!</v>
      </c>
      <c r="AE61" s="11" t="e">
        <f t="shared" si="6"/>
        <v>#DIV/0!</v>
      </c>
    </row>
    <row r="62" spans="1:31" x14ac:dyDescent="0.25">
      <c r="A62" s="9"/>
      <c r="B62" s="9"/>
      <c r="C62" s="9"/>
      <c r="D62" s="9"/>
      <c r="E62" s="9"/>
      <c r="F62" s="9"/>
      <c r="G62" s="9"/>
      <c r="H62" s="9"/>
      <c r="I62" s="11"/>
      <c r="J62" s="11">
        <f t="shared" si="0"/>
        <v>0</v>
      </c>
      <c r="K62" s="11" t="e">
        <f>ROUND((EXP(LN('Terre assolée 0-20cm'!$B62)*'Valeur de calcul'!$B$4+'Terre assolée 0-20cm'!$C62*'Valeur de calcul'!$B$5+LN('Terre assolée 0-20cm'!$D62)*'Valeur de calcul'!$B$6+'Terre assolée 0-20cm'!$E62*'Valeur de calcul'!$B$7+'Valeur de calcul'!$B$3)/24)/(44/12),3)</f>
        <v>#NUM!</v>
      </c>
      <c r="L62" s="11" t="e">
        <f>ROUND(EXP(LN($K62)-2*'Valeur de calcul'!$B$8),3)</f>
        <v>#NUM!</v>
      </c>
      <c r="M62" s="11" t="e">
        <f>ROUND(EXP(LN($K62)-'Valeur de calcul'!$B$8),3)</f>
        <v>#NUM!</v>
      </c>
      <c r="N62" s="11" t="e">
        <f>ROUND(EXP(LN($K62)+'Valeur de calcul'!$B$8),3)</f>
        <v>#NUM!</v>
      </c>
      <c r="O62" s="11" t="e">
        <f>ROUND(EXP(LN($K62)+2*'Valeur de calcul'!$B$8),3)</f>
        <v>#NUM!</v>
      </c>
      <c r="P62" s="11" t="str">
        <f t="shared" si="1"/>
        <v xml:space="preserve"> </v>
      </c>
      <c r="Q62" s="11"/>
      <c r="R62" s="5" t="e">
        <f>ROUND(EXP((LN($B62)*'Valeur de calcul'!$C$4)+('Terre assolée 0-20cm'!$C62*'Valeur de calcul'!$C$5)+(LN('Terre assolée 0-20cm'!$D62)*'Valeur de calcul'!$C$6)+('Terre assolée 0-20cm'!$E62*'Valeur de calcul'!$C$7)+'Valeur de calcul'!$C$3),1)</f>
        <v>#NUM!</v>
      </c>
      <c r="S62" s="11" t="e">
        <f>ROUND(EXP(LN($R62)-2*'Valeur de calcul'!$C$8),1)</f>
        <v>#NUM!</v>
      </c>
      <c r="T62" s="11" t="e">
        <f>ROUND(EXP(LN($R62)-1*'Valeur de calcul'!$C$8),1)</f>
        <v>#NUM!</v>
      </c>
      <c r="U62" s="11" t="e">
        <f>ROUND(EXP(LN($R62)+1*'Valeur de calcul'!$C$8),1)</f>
        <v>#NUM!</v>
      </c>
      <c r="V62" s="11" t="e">
        <f>ROUND(EXP(LN($R62)+2*'Valeur de calcul'!$C$8),1)</f>
        <v>#NUM!</v>
      </c>
      <c r="W62" s="11" t="str">
        <f t="shared" si="2"/>
        <v xml:space="preserve"> </v>
      </c>
      <c r="X62" s="11"/>
      <c r="Y62" s="4" t="e">
        <f t="shared" si="3"/>
        <v>#NUM!</v>
      </c>
      <c r="Z62" s="11" t="e">
        <f>IF($Y62=0," ",IF($Y62&lt;EXP(-2*'Valeur de calcul'!$B$8),"très basse", IF($Y62&lt;EXP(-1*'Valeur de calcul'!$B$8),"basse",IF($Y62&gt;EXP(2*'Valeur de calcul'!$B$8),"très élevée",IF($Y62&gt;EXP('Valeur de calcul'!$B$8),"élevée","normal")))))</f>
        <v>#NUM!</v>
      </c>
      <c r="AA62" s="4" t="e">
        <f t="shared" si="4"/>
        <v>#NUM!</v>
      </c>
      <c r="AB62" s="11" t="e">
        <f>IF($AA62=0," ",IF($AA62&lt;EXP(-2*'Valeur de calcul'!$C$8),"très basse", IF($AA62&lt;EXP(-1*'Valeur de calcul'!$C$8),"basse",IF($AA62&gt;EXP(2*'Valeur de calcul'!$C$8),"très élevée",IF($AA62&gt;EXP('Valeur de calcul'!$C$8),"élevée","normal")))))</f>
        <v>#NUM!</v>
      </c>
      <c r="AC62" s="11"/>
      <c r="AD62" s="11" t="e">
        <f t="shared" si="5"/>
        <v>#DIV/0!</v>
      </c>
      <c r="AE62" s="11" t="e">
        <f t="shared" si="6"/>
        <v>#DIV/0!</v>
      </c>
    </row>
    <row r="63" spans="1:31" x14ac:dyDescent="0.25">
      <c r="A63" s="9"/>
      <c r="B63" s="9"/>
      <c r="C63" s="9"/>
      <c r="D63" s="9"/>
      <c r="E63" s="9"/>
      <c r="F63" s="9"/>
      <c r="G63" s="9"/>
      <c r="H63" s="9"/>
      <c r="I63" s="11"/>
      <c r="J63" s="11">
        <f t="shared" si="0"/>
        <v>0</v>
      </c>
      <c r="K63" s="11" t="e">
        <f>ROUND((EXP(LN('Terre assolée 0-20cm'!$B63)*'Valeur de calcul'!$B$4+'Terre assolée 0-20cm'!$C63*'Valeur de calcul'!$B$5+LN('Terre assolée 0-20cm'!$D63)*'Valeur de calcul'!$B$6+'Terre assolée 0-20cm'!$E63*'Valeur de calcul'!$B$7+'Valeur de calcul'!$B$3)/24)/(44/12),3)</f>
        <v>#NUM!</v>
      </c>
      <c r="L63" s="11" t="e">
        <f>ROUND(EXP(LN($K63)-2*'Valeur de calcul'!$B$8),3)</f>
        <v>#NUM!</v>
      </c>
      <c r="M63" s="11" t="e">
        <f>ROUND(EXP(LN($K63)-'Valeur de calcul'!$B$8),3)</f>
        <v>#NUM!</v>
      </c>
      <c r="N63" s="11" t="e">
        <f>ROUND(EXP(LN($K63)+'Valeur de calcul'!$B$8),3)</f>
        <v>#NUM!</v>
      </c>
      <c r="O63" s="11" t="e">
        <f>ROUND(EXP(LN($K63)+2*'Valeur de calcul'!$B$8),3)</f>
        <v>#NUM!</v>
      </c>
      <c r="P63" s="11" t="str">
        <f t="shared" si="1"/>
        <v xml:space="preserve"> </v>
      </c>
      <c r="Q63" s="11"/>
      <c r="R63" s="5" t="e">
        <f>ROUND(EXP((LN($B63)*'Valeur de calcul'!$C$4)+('Terre assolée 0-20cm'!$C63*'Valeur de calcul'!$C$5)+(LN('Terre assolée 0-20cm'!$D63)*'Valeur de calcul'!$C$6)+('Terre assolée 0-20cm'!$E63*'Valeur de calcul'!$C$7)+'Valeur de calcul'!$C$3),1)</f>
        <v>#NUM!</v>
      </c>
      <c r="S63" s="11" t="e">
        <f>ROUND(EXP(LN($R63)-2*'Valeur de calcul'!$C$8),1)</f>
        <v>#NUM!</v>
      </c>
      <c r="T63" s="11" t="e">
        <f>ROUND(EXP(LN($R63)-1*'Valeur de calcul'!$C$8),1)</f>
        <v>#NUM!</v>
      </c>
      <c r="U63" s="11" t="e">
        <f>ROUND(EXP(LN($R63)+1*'Valeur de calcul'!$C$8),1)</f>
        <v>#NUM!</v>
      </c>
      <c r="V63" s="11" t="e">
        <f>ROUND(EXP(LN($R63)+2*'Valeur de calcul'!$C$8),1)</f>
        <v>#NUM!</v>
      </c>
      <c r="W63" s="11" t="str">
        <f t="shared" si="2"/>
        <v xml:space="preserve"> </v>
      </c>
      <c r="X63" s="11"/>
      <c r="Y63" s="4" t="e">
        <f t="shared" si="3"/>
        <v>#NUM!</v>
      </c>
      <c r="Z63" s="11" t="e">
        <f>IF($Y63=0," ",IF($Y63&lt;EXP(-2*'Valeur de calcul'!$B$8),"très basse", IF($Y63&lt;EXP(-1*'Valeur de calcul'!$B$8),"basse",IF($Y63&gt;EXP(2*'Valeur de calcul'!$B$8),"très élevée",IF($Y63&gt;EXP('Valeur de calcul'!$B$8),"élevée","normal")))))</f>
        <v>#NUM!</v>
      </c>
      <c r="AA63" s="4" t="e">
        <f t="shared" si="4"/>
        <v>#NUM!</v>
      </c>
      <c r="AB63" s="11" t="e">
        <f>IF($AA63=0," ",IF($AA63&lt;EXP(-2*'Valeur de calcul'!$C$8),"très basse", IF($AA63&lt;EXP(-1*'Valeur de calcul'!$C$8),"basse",IF($AA63&gt;EXP(2*'Valeur de calcul'!$C$8),"très élevée",IF($AA63&gt;EXP('Valeur de calcul'!$C$8),"élevée","normal")))))</f>
        <v>#NUM!</v>
      </c>
      <c r="AC63" s="11"/>
      <c r="AD63" s="11" t="e">
        <f t="shared" si="5"/>
        <v>#DIV/0!</v>
      </c>
      <c r="AE63" s="11" t="e">
        <f t="shared" si="6"/>
        <v>#DIV/0!</v>
      </c>
    </row>
    <row r="64" spans="1:31" x14ac:dyDescent="0.25">
      <c r="A64" s="9"/>
      <c r="B64" s="9"/>
      <c r="C64" s="9"/>
      <c r="D64" s="9"/>
      <c r="E64" s="9"/>
      <c r="F64" s="9"/>
      <c r="G64" s="9"/>
      <c r="H64" s="9"/>
      <c r="I64" s="11"/>
      <c r="J64" s="11">
        <f t="shared" si="0"/>
        <v>0</v>
      </c>
      <c r="K64" s="11" t="e">
        <f>ROUND((EXP(LN('Terre assolée 0-20cm'!$B64)*'Valeur de calcul'!$B$4+'Terre assolée 0-20cm'!$C64*'Valeur de calcul'!$B$5+LN('Terre assolée 0-20cm'!$D64)*'Valeur de calcul'!$B$6+'Terre assolée 0-20cm'!$E64*'Valeur de calcul'!$B$7+'Valeur de calcul'!$B$3)/24)/(44/12),3)</f>
        <v>#NUM!</v>
      </c>
      <c r="L64" s="11" t="e">
        <f>ROUND(EXP(LN($K64)-2*'Valeur de calcul'!$B$8),3)</f>
        <v>#NUM!</v>
      </c>
      <c r="M64" s="11" t="e">
        <f>ROUND(EXP(LN($K64)-'Valeur de calcul'!$B$8),3)</f>
        <v>#NUM!</v>
      </c>
      <c r="N64" s="11" t="e">
        <f>ROUND(EXP(LN($K64)+'Valeur de calcul'!$B$8),3)</f>
        <v>#NUM!</v>
      </c>
      <c r="O64" s="11" t="e">
        <f>ROUND(EXP(LN($K64)+2*'Valeur de calcul'!$B$8),3)</f>
        <v>#NUM!</v>
      </c>
      <c r="P64" s="11" t="str">
        <f t="shared" si="1"/>
        <v xml:space="preserve"> </v>
      </c>
      <c r="Q64" s="11"/>
      <c r="R64" s="5" t="e">
        <f>ROUND(EXP((LN($B64)*'Valeur de calcul'!$C$4)+('Terre assolée 0-20cm'!$C64*'Valeur de calcul'!$C$5)+(LN('Terre assolée 0-20cm'!$D64)*'Valeur de calcul'!$C$6)+('Terre assolée 0-20cm'!$E64*'Valeur de calcul'!$C$7)+'Valeur de calcul'!$C$3),1)</f>
        <v>#NUM!</v>
      </c>
      <c r="S64" s="11" t="e">
        <f>ROUND(EXP(LN($R64)-2*'Valeur de calcul'!$C$8),1)</f>
        <v>#NUM!</v>
      </c>
      <c r="T64" s="11" t="e">
        <f>ROUND(EXP(LN($R64)-1*'Valeur de calcul'!$C$8),1)</f>
        <v>#NUM!</v>
      </c>
      <c r="U64" s="11" t="e">
        <f>ROUND(EXP(LN($R64)+1*'Valeur de calcul'!$C$8),1)</f>
        <v>#NUM!</v>
      </c>
      <c r="V64" s="11" t="e">
        <f>ROUND(EXP(LN($R64)+2*'Valeur de calcul'!$C$8),1)</f>
        <v>#NUM!</v>
      </c>
      <c r="W64" s="11" t="str">
        <f t="shared" si="2"/>
        <v xml:space="preserve"> </v>
      </c>
      <c r="X64" s="11"/>
      <c r="Y64" s="4" t="e">
        <f t="shared" si="3"/>
        <v>#NUM!</v>
      </c>
      <c r="Z64" s="11" t="e">
        <f>IF($Y64=0," ",IF($Y64&lt;EXP(-2*'Valeur de calcul'!$B$8),"très basse", IF($Y64&lt;EXP(-1*'Valeur de calcul'!$B$8),"basse",IF($Y64&gt;EXP(2*'Valeur de calcul'!$B$8),"très élevée",IF($Y64&gt;EXP('Valeur de calcul'!$B$8),"élevée","normal")))))</f>
        <v>#NUM!</v>
      </c>
      <c r="AA64" s="4" t="e">
        <f t="shared" si="4"/>
        <v>#NUM!</v>
      </c>
      <c r="AB64" s="11" t="e">
        <f>IF($AA64=0," ",IF($AA64&lt;EXP(-2*'Valeur de calcul'!$C$8),"très basse", IF($AA64&lt;EXP(-1*'Valeur de calcul'!$C$8),"basse",IF($AA64&gt;EXP(2*'Valeur de calcul'!$C$8),"très élevée",IF($AA64&gt;EXP('Valeur de calcul'!$C$8),"élevée","normal")))))</f>
        <v>#NUM!</v>
      </c>
      <c r="AC64" s="11"/>
      <c r="AD64" s="11" t="e">
        <f t="shared" si="5"/>
        <v>#DIV/0!</v>
      </c>
      <c r="AE64" s="11" t="e">
        <f t="shared" si="6"/>
        <v>#DIV/0!</v>
      </c>
    </row>
    <row r="65" spans="1:31" x14ac:dyDescent="0.25">
      <c r="A65" s="9"/>
      <c r="B65" s="9"/>
      <c r="C65" s="9"/>
      <c r="D65" s="9"/>
      <c r="E65" s="9"/>
      <c r="F65" s="9"/>
      <c r="G65" s="9"/>
      <c r="H65" s="9"/>
      <c r="I65" s="11"/>
      <c r="J65" s="11">
        <f t="shared" si="0"/>
        <v>0</v>
      </c>
      <c r="K65" s="11" t="e">
        <f>ROUND((EXP(LN('Terre assolée 0-20cm'!$B65)*'Valeur de calcul'!$B$4+'Terre assolée 0-20cm'!$C65*'Valeur de calcul'!$B$5+LN('Terre assolée 0-20cm'!$D65)*'Valeur de calcul'!$B$6+'Terre assolée 0-20cm'!$E65*'Valeur de calcul'!$B$7+'Valeur de calcul'!$B$3)/24)/(44/12),3)</f>
        <v>#NUM!</v>
      </c>
      <c r="L65" s="11" t="e">
        <f>ROUND(EXP(LN($K65)-2*'Valeur de calcul'!$B$8),3)</f>
        <v>#NUM!</v>
      </c>
      <c r="M65" s="11" t="e">
        <f>ROUND(EXP(LN($K65)-'Valeur de calcul'!$B$8),3)</f>
        <v>#NUM!</v>
      </c>
      <c r="N65" s="11" t="e">
        <f>ROUND(EXP(LN($K65)+'Valeur de calcul'!$B$8),3)</f>
        <v>#NUM!</v>
      </c>
      <c r="O65" s="11" t="e">
        <f>ROUND(EXP(LN($K65)+2*'Valeur de calcul'!$B$8),3)</f>
        <v>#NUM!</v>
      </c>
      <c r="P65" s="11" t="str">
        <f t="shared" si="1"/>
        <v xml:space="preserve"> </v>
      </c>
      <c r="Q65" s="11"/>
      <c r="R65" s="5" t="e">
        <f>ROUND(EXP((LN($B65)*'Valeur de calcul'!$C$4)+('Terre assolée 0-20cm'!$C65*'Valeur de calcul'!$C$5)+(LN('Terre assolée 0-20cm'!$D65)*'Valeur de calcul'!$C$6)+('Terre assolée 0-20cm'!$E65*'Valeur de calcul'!$C$7)+'Valeur de calcul'!$C$3),1)</f>
        <v>#NUM!</v>
      </c>
      <c r="S65" s="11" t="e">
        <f>ROUND(EXP(LN($R65)-2*'Valeur de calcul'!$C$8),1)</f>
        <v>#NUM!</v>
      </c>
      <c r="T65" s="11" t="e">
        <f>ROUND(EXP(LN($R65)-1*'Valeur de calcul'!$C$8),1)</f>
        <v>#NUM!</v>
      </c>
      <c r="U65" s="11" t="e">
        <f>ROUND(EXP(LN($R65)+1*'Valeur de calcul'!$C$8),1)</f>
        <v>#NUM!</v>
      </c>
      <c r="V65" s="11" t="e">
        <f>ROUND(EXP(LN($R65)+2*'Valeur de calcul'!$C$8),1)</f>
        <v>#NUM!</v>
      </c>
      <c r="W65" s="11" t="str">
        <f t="shared" si="2"/>
        <v xml:space="preserve"> </v>
      </c>
      <c r="X65" s="11"/>
      <c r="Y65" s="4" t="e">
        <f t="shared" si="3"/>
        <v>#NUM!</v>
      </c>
      <c r="Z65" s="11" t="e">
        <f>IF($Y65=0," ",IF($Y65&lt;EXP(-2*'Valeur de calcul'!$B$8),"très basse", IF($Y65&lt;EXP(-1*'Valeur de calcul'!$B$8),"basse",IF($Y65&gt;EXP(2*'Valeur de calcul'!$B$8),"très élevée",IF($Y65&gt;EXP('Valeur de calcul'!$B$8),"élevée","normal")))))</f>
        <v>#NUM!</v>
      </c>
      <c r="AA65" s="4" t="e">
        <f t="shared" si="4"/>
        <v>#NUM!</v>
      </c>
      <c r="AB65" s="11" t="e">
        <f>IF($AA65=0," ",IF($AA65&lt;EXP(-2*'Valeur de calcul'!$C$8),"très basse", IF($AA65&lt;EXP(-1*'Valeur de calcul'!$C$8),"basse",IF($AA65&gt;EXP(2*'Valeur de calcul'!$C$8),"très élevée",IF($AA65&gt;EXP('Valeur de calcul'!$C$8),"élevée","normal")))))</f>
        <v>#NUM!</v>
      </c>
      <c r="AC65" s="11"/>
      <c r="AD65" s="11" t="e">
        <f t="shared" si="5"/>
        <v>#DIV/0!</v>
      </c>
      <c r="AE65" s="11" t="e">
        <f t="shared" si="6"/>
        <v>#DIV/0!</v>
      </c>
    </row>
    <row r="66" spans="1:31" x14ac:dyDescent="0.25">
      <c r="A66" s="9"/>
      <c r="B66" s="9"/>
      <c r="C66" s="9"/>
      <c r="D66" s="9"/>
      <c r="E66" s="9"/>
      <c r="F66" s="9"/>
      <c r="G66" s="9"/>
      <c r="H66" s="9"/>
      <c r="I66" s="11"/>
      <c r="J66" s="11">
        <f t="shared" si="0"/>
        <v>0</v>
      </c>
      <c r="K66" s="11" t="e">
        <f>ROUND((EXP(LN('Terre assolée 0-20cm'!$B66)*'Valeur de calcul'!$B$4+'Terre assolée 0-20cm'!$C66*'Valeur de calcul'!$B$5+LN('Terre assolée 0-20cm'!$D66)*'Valeur de calcul'!$B$6+'Terre assolée 0-20cm'!$E66*'Valeur de calcul'!$B$7+'Valeur de calcul'!$B$3)/24)/(44/12),3)</f>
        <v>#NUM!</v>
      </c>
      <c r="L66" s="11" t="e">
        <f>ROUND(EXP(LN($K66)-2*'Valeur de calcul'!$B$8),3)</f>
        <v>#NUM!</v>
      </c>
      <c r="M66" s="11" t="e">
        <f>ROUND(EXP(LN($K66)-'Valeur de calcul'!$B$8),3)</f>
        <v>#NUM!</v>
      </c>
      <c r="N66" s="11" t="e">
        <f>ROUND(EXP(LN($K66)+'Valeur de calcul'!$B$8),3)</f>
        <v>#NUM!</v>
      </c>
      <c r="O66" s="11" t="e">
        <f>ROUND(EXP(LN($K66)+2*'Valeur de calcul'!$B$8),3)</f>
        <v>#NUM!</v>
      </c>
      <c r="P66" s="11" t="str">
        <f t="shared" si="1"/>
        <v xml:space="preserve"> </v>
      </c>
      <c r="Q66" s="11"/>
      <c r="R66" s="5" t="e">
        <f>ROUND(EXP((LN($B66)*'Valeur de calcul'!$C$4)+('Terre assolée 0-20cm'!$C66*'Valeur de calcul'!$C$5)+(LN('Terre assolée 0-20cm'!$D66)*'Valeur de calcul'!$C$6)+('Terre assolée 0-20cm'!$E66*'Valeur de calcul'!$C$7)+'Valeur de calcul'!$C$3),1)</f>
        <v>#NUM!</v>
      </c>
      <c r="S66" s="11" t="e">
        <f>ROUND(EXP(LN($R66)-2*'Valeur de calcul'!$C$8),1)</f>
        <v>#NUM!</v>
      </c>
      <c r="T66" s="11" t="e">
        <f>ROUND(EXP(LN($R66)-1*'Valeur de calcul'!$C$8),1)</f>
        <v>#NUM!</v>
      </c>
      <c r="U66" s="11" t="e">
        <f>ROUND(EXP(LN($R66)+1*'Valeur de calcul'!$C$8),1)</f>
        <v>#NUM!</v>
      </c>
      <c r="V66" s="11" t="e">
        <f>ROUND(EXP(LN($R66)+2*'Valeur de calcul'!$C$8),1)</f>
        <v>#NUM!</v>
      </c>
      <c r="W66" s="11" t="str">
        <f t="shared" si="2"/>
        <v xml:space="preserve"> </v>
      </c>
      <c r="X66" s="11"/>
      <c r="Y66" s="4" t="e">
        <f t="shared" si="3"/>
        <v>#NUM!</v>
      </c>
      <c r="Z66" s="11" t="e">
        <f>IF($Y66=0," ",IF($Y66&lt;EXP(-2*'Valeur de calcul'!$B$8),"très basse", IF($Y66&lt;EXP(-1*'Valeur de calcul'!$B$8),"basse",IF($Y66&gt;EXP(2*'Valeur de calcul'!$B$8),"très élevée",IF($Y66&gt;EXP('Valeur de calcul'!$B$8),"élevée","normal")))))</f>
        <v>#NUM!</v>
      </c>
      <c r="AA66" s="4" t="e">
        <f t="shared" si="4"/>
        <v>#NUM!</v>
      </c>
      <c r="AB66" s="11" t="e">
        <f>IF($AA66=0," ",IF($AA66&lt;EXP(-2*'Valeur de calcul'!$C$8),"très basse", IF($AA66&lt;EXP(-1*'Valeur de calcul'!$C$8),"basse",IF($AA66&gt;EXP(2*'Valeur de calcul'!$C$8),"très élevée",IF($AA66&gt;EXP('Valeur de calcul'!$C$8),"élevée","normal")))))</f>
        <v>#NUM!</v>
      </c>
      <c r="AC66" s="11"/>
      <c r="AD66" s="11" t="e">
        <f t="shared" si="5"/>
        <v>#DIV/0!</v>
      </c>
      <c r="AE66" s="11" t="e">
        <f t="shared" si="6"/>
        <v>#DIV/0!</v>
      </c>
    </row>
    <row r="67" spans="1:31" x14ac:dyDescent="0.25">
      <c r="A67" s="9"/>
      <c r="B67" s="9"/>
      <c r="C67" s="9"/>
      <c r="D67" s="9"/>
      <c r="E67" s="9"/>
      <c r="F67" s="9"/>
      <c r="G67" s="9"/>
      <c r="H67" s="9"/>
      <c r="I67" s="11"/>
      <c r="J67" s="11">
        <f t="shared" si="0"/>
        <v>0</v>
      </c>
      <c r="K67" s="11" t="e">
        <f>ROUND((EXP(LN('Terre assolée 0-20cm'!$B67)*'Valeur de calcul'!$B$4+'Terre assolée 0-20cm'!$C67*'Valeur de calcul'!$B$5+LN('Terre assolée 0-20cm'!$D67)*'Valeur de calcul'!$B$6+'Terre assolée 0-20cm'!$E67*'Valeur de calcul'!$B$7+'Valeur de calcul'!$B$3)/24)/(44/12),3)</f>
        <v>#NUM!</v>
      </c>
      <c r="L67" s="11" t="e">
        <f>ROUND(EXP(LN($K67)-2*'Valeur de calcul'!$B$8),3)</f>
        <v>#NUM!</v>
      </c>
      <c r="M67" s="11" t="e">
        <f>ROUND(EXP(LN($K67)-'Valeur de calcul'!$B$8),3)</f>
        <v>#NUM!</v>
      </c>
      <c r="N67" s="11" t="e">
        <f>ROUND(EXP(LN($K67)+'Valeur de calcul'!$B$8),3)</f>
        <v>#NUM!</v>
      </c>
      <c r="O67" s="11" t="e">
        <f>ROUND(EXP(LN($K67)+2*'Valeur de calcul'!$B$8),3)</f>
        <v>#NUM!</v>
      </c>
      <c r="P67" s="11" t="str">
        <f t="shared" si="1"/>
        <v xml:space="preserve"> </v>
      </c>
      <c r="Q67" s="11"/>
      <c r="R67" s="5" t="e">
        <f>ROUND(EXP((LN($B67)*'Valeur de calcul'!$C$4)+('Terre assolée 0-20cm'!$C67*'Valeur de calcul'!$C$5)+(LN('Terre assolée 0-20cm'!$D67)*'Valeur de calcul'!$C$6)+('Terre assolée 0-20cm'!$E67*'Valeur de calcul'!$C$7)+'Valeur de calcul'!$C$3),1)</f>
        <v>#NUM!</v>
      </c>
      <c r="S67" s="11" t="e">
        <f>ROUND(EXP(LN($R67)-2*'Valeur de calcul'!$C$8),1)</f>
        <v>#NUM!</v>
      </c>
      <c r="T67" s="11" t="e">
        <f>ROUND(EXP(LN($R67)-1*'Valeur de calcul'!$C$8),1)</f>
        <v>#NUM!</v>
      </c>
      <c r="U67" s="11" t="e">
        <f>ROUND(EXP(LN($R67)+1*'Valeur de calcul'!$C$8),1)</f>
        <v>#NUM!</v>
      </c>
      <c r="V67" s="11" t="e">
        <f>ROUND(EXP(LN($R67)+2*'Valeur de calcul'!$C$8),1)</f>
        <v>#NUM!</v>
      </c>
      <c r="W67" s="11" t="str">
        <f t="shared" si="2"/>
        <v xml:space="preserve"> </v>
      </c>
      <c r="X67" s="11"/>
      <c r="Y67" s="4" t="e">
        <f t="shared" si="3"/>
        <v>#NUM!</v>
      </c>
      <c r="Z67" s="11" t="e">
        <f>IF($Y67=0," ",IF($Y67&lt;EXP(-2*'Valeur de calcul'!$B$8),"très basse", IF($Y67&lt;EXP(-1*'Valeur de calcul'!$B$8),"basse",IF($Y67&gt;EXP(2*'Valeur de calcul'!$B$8),"très élevée",IF($Y67&gt;EXP('Valeur de calcul'!$B$8),"élevée","normal")))))</f>
        <v>#NUM!</v>
      </c>
      <c r="AA67" s="4" t="e">
        <f t="shared" si="4"/>
        <v>#NUM!</v>
      </c>
      <c r="AB67" s="11" t="e">
        <f>IF($AA67=0," ",IF($AA67&lt;EXP(-2*'Valeur de calcul'!$C$8),"très basse", IF($AA67&lt;EXP(-1*'Valeur de calcul'!$C$8),"basse",IF($AA67&gt;EXP(2*'Valeur de calcul'!$C$8),"très élevée",IF($AA67&gt;EXP('Valeur de calcul'!$C$8),"élevée","normal")))))</f>
        <v>#NUM!</v>
      </c>
      <c r="AC67" s="11"/>
      <c r="AD67" s="11" t="e">
        <f t="shared" si="5"/>
        <v>#DIV/0!</v>
      </c>
      <c r="AE67" s="11" t="e">
        <f t="shared" si="6"/>
        <v>#DIV/0!</v>
      </c>
    </row>
    <row r="68" spans="1:31" x14ac:dyDescent="0.25">
      <c r="A68" s="9"/>
      <c r="B68" s="9"/>
      <c r="C68" s="9"/>
      <c r="D68" s="9"/>
      <c r="E68" s="9"/>
      <c r="F68" s="9"/>
      <c r="G68" s="9"/>
      <c r="H68" s="9"/>
      <c r="I68" s="11"/>
      <c r="J68" s="11">
        <f t="shared" si="0"/>
        <v>0</v>
      </c>
      <c r="K68" s="11" t="e">
        <f>ROUND((EXP(LN('Terre assolée 0-20cm'!$B68)*'Valeur de calcul'!$B$4+'Terre assolée 0-20cm'!$C68*'Valeur de calcul'!$B$5+LN('Terre assolée 0-20cm'!$D68)*'Valeur de calcul'!$B$6+'Terre assolée 0-20cm'!$E68*'Valeur de calcul'!$B$7+'Valeur de calcul'!$B$3)/24)/(44/12),3)</f>
        <v>#NUM!</v>
      </c>
      <c r="L68" s="11" t="e">
        <f>ROUND(EXP(LN($K68)-2*'Valeur de calcul'!$B$8),3)</f>
        <v>#NUM!</v>
      </c>
      <c r="M68" s="11" t="e">
        <f>ROUND(EXP(LN($K68)-'Valeur de calcul'!$B$8),3)</f>
        <v>#NUM!</v>
      </c>
      <c r="N68" s="11" t="e">
        <f>ROUND(EXP(LN($K68)+'Valeur de calcul'!$B$8),3)</f>
        <v>#NUM!</v>
      </c>
      <c r="O68" s="11" t="e">
        <f>ROUND(EXP(LN($K68)+2*'Valeur de calcul'!$B$8),3)</f>
        <v>#NUM!</v>
      </c>
      <c r="P68" s="11" t="str">
        <f t="shared" si="1"/>
        <v xml:space="preserve"> </v>
      </c>
      <c r="Q68" s="11"/>
      <c r="R68" s="5" t="e">
        <f>ROUND(EXP((LN($B68)*'Valeur de calcul'!$C$4)+('Terre assolée 0-20cm'!$C68*'Valeur de calcul'!$C$5)+(LN('Terre assolée 0-20cm'!$D68)*'Valeur de calcul'!$C$6)+('Terre assolée 0-20cm'!$E68*'Valeur de calcul'!$C$7)+'Valeur de calcul'!$C$3),1)</f>
        <v>#NUM!</v>
      </c>
      <c r="S68" s="11" t="e">
        <f>ROUND(EXP(LN($R68)-2*'Valeur de calcul'!$C$8),1)</f>
        <v>#NUM!</v>
      </c>
      <c r="T68" s="11" t="e">
        <f>ROUND(EXP(LN($R68)-1*'Valeur de calcul'!$C$8),1)</f>
        <v>#NUM!</v>
      </c>
      <c r="U68" s="11" t="e">
        <f>ROUND(EXP(LN($R68)+1*'Valeur de calcul'!$C$8),1)</f>
        <v>#NUM!</v>
      </c>
      <c r="V68" s="11" t="e">
        <f>ROUND(EXP(LN($R68)+2*'Valeur de calcul'!$C$8),1)</f>
        <v>#NUM!</v>
      </c>
      <c r="W68" s="11" t="str">
        <f t="shared" si="2"/>
        <v xml:space="preserve"> </v>
      </c>
      <c r="X68" s="11"/>
      <c r="Y68" s="4" t="e">
        <f t="shared" si="3"/>
        <v>#NUM!</v>
      </c>
      <c r="Z68" s="11" t="e">
        <f>IF($Y68=0," ",IF($Y68&lt;EXP(-2*'Valeur de calcul'!$B$8),"très basse", IF($Y68&lt;EXP(-1*'Valeur de calcul'!$B$8),"basse",IF($Y68&gt;EXP(2*'Valeur de calcul'!$B$8),"très élevée",IF($Y68&gt;EXP('Valeur de calcul'!$B$8),"élevée","normal")))))</f>
        <v>#NUM!</v>
      </c>
      <c r="AA68" s="4" t="e">
        <f t="shared" si="4"/>
        <v>#NUM!</v>
      </c>
      <c r="AB68" s="11" t="e">
        <f>IF($AA68=0," ",IF($AA68&lt;EXP(-2*'Valeur de calcul'!$C$8),"très basse", IF($AA68&lt;EXP(-1*'Valeur de calcul'!$C$8),"basse",IF($AA68&gt;EXP(2*'Valeur de calcul'!$C$8),"très élevée",IF($AA68&gt;EXP('Valeur de calcul'!$C$8),"élevée","normal")))))</f>
        <v>#NUM!</v>
      </c>
      <c r="AC68" s="11"/>
      <c r="AD68" s="11" t="e">
        <f t="shared" si="5"/>
        <v>#DIV/0!</v>
      </c>
      <c r="AE68" s="11" t="e">
        <f t="shared" si="6"/>
        <v>#DIV/0!</v>
      </c>
    </row>
    <row r="69" spans="1:31" x14ac:dyDescent="0.25">
      <c r="A69" s="9"/>
      <c r="B69" s="9"/>
      <c r="C69" s="9"/>
      <c r="D69" s="9"/>
      <c r="E69" s="9"/>
      <c r="F69" s="9"/>
      <c r="G69" s="9"/>
      <c r="H69" s="9"/>
      <c r="I69" s="11"/>
      <c r="J69" s="11">
        <f t="shared" ref="J69:J132" si="7">IF($G69&gt;0,($G69/24)/(44/12),$F69)</f>
        <v>0</v>
      </c>
      <c r="K69" s="11" t="e">
        <f>ROUND((EXP(LN('Terre assolée 0-20cm'!$B69)*'Valeur de calcul'!$B$4+'Terre assolée 0-20cm'!$C69*'Valeur de calcul'!$B$5+LN('Terre assolée 0-20cm'!$D69)*'Valeur de calcul'!$B$6+'Terre assolée 0-20cm'!$E69*'Valeur de calcul'!$B$7+'Valeur de calcul'!$B$3)/24)/(44/12),3)</f>
        <v>#NUM!</v>
      </c>
      <c r="L69" s="11" t="e">
        <f>ROUND(EXP(LN($K69)-2*'Valeur de calcul'!$B$8),3)</f>
        <v>#NUM!</v>
      </c>
      <c r="M69" s="11" t="e">
        <f>ROUND(EXP(LN($K69)-'Valeur de calcul'!$B$8),3)</f>
        <v>#NUM!</v>
      </c>
      <c r="N69" s="11" t="e">
        <f>ROUND(EXP(LN($K69)+'Valeur de calcul'!$B$8),3)</f>
        <v>#NUM!</v>
      </c>
      <c r="O69" s="11" t="e">
        <f>ROUND(EXP(LN($K69)+2*'Valeur de calcul'!$B$8),3)</f>
        <v>#NUM!</v>
      </c>
      <c r="P69" s="11" t="str">
        <f t="shared" ref="P69:P132" si="8">IF($J69=0," ",IF($J69&lt;$L69,"très basse",IF($J69&lt;$M69,"basse",IF($J69&gt;$O69,"très élevée",IF($J69&gt;$N69,"élevée","normal")))))</f>
        <v xml:space="preserve"> </v>
      </c>
      <c r="Q69" s="11"/>
      <c r="R69" s="5" t="e">
        <f>ROUND(EXP((LN($B69)*'Valeur de calcul'!$C$4)+('Terre assolée 0-20cm'!$C69*'Valeur de calcul'!$C$5)+(LN('Terre assolée 0-20cm'!$D69)*'Valeur de calcul'!$C$6)+('Terre assolée 0-20cm'!$E69*'Valeur de calcul'!$C$7)+'Valeur de calcul'!$C$3),1)</f>
        <v>#NUM!</v>
      </c>
      <c r="S69" s="11" t="e">
        <f>ROUND(EXP(LN($R69)-2*'Valeur de calcul'!$C$8),1)</f>
        <v>#NUM!</v>
      </c>
      <c r="T69" s="11" t="e">
        <f>ROUND(EXP(LN($R69)-1*'Valeur de calcul'!$C$8),1)</f>
        <v>#NUM!</v>
      </c>
      <c r="U69" s="11" t="e">
        <f>ROUND(EXP(LN($R69)+1*'Valeur de calcul'!$C$8),1)</f>
        <v>#NUM!</v>
      </c>
      <c r="V69" s="11" t="e">
        <f>ROUND(EXP(LN($R69)+2*'Valeur de calcul'!$C$8),1)</f>
        <v>#NUM!</v>
      </c>
      <c r="W69" s="11" t="str">
        <f t="shared" ref="W69:W132" si="9">IF($H69=0," ",IF($H69&lt;$S69,"très basse",IF($H69&lt;$T69,"basse",IF($H69&gt;$V69,"très élevée",IF($H69&gt;$U69,"élevée","normal")))))</f>
        <v xml:space="preserve"> </v>
      </c>
      <c r="X69" s="11"/>
      <c r="Y69" s="4" t="e">
        <f t="shared" ref="Y69:Y132" si="10">ROUND($F69/$K69,3)</f>
        <v>#NUM!</v>
      </c>
      <c r="Z69" s="11" t="e">
        <f>IF($Y69=0," ",IF($Y69&lt;EXP(-2*'Valeur de calcul'!$B$8),"très basse", IF($Y69&lt;EXP(-1*'Valeur de calcul'!$B$8),"basse",IF($Y69&gt;EXP(2*'Valeur de calcul'!$B$8),"très élevée",IF($Y69&gt;EXP('Valeur de calcul'!$B$8),"élevée","normal")))))</f>
        <v>#NUM!</v>
      </c>
      <c r="AA69" s="4" t="e">
        <f t="shared" ref="AA69:AA132" si="11">ROUND($H69/$R69,3)</f>
        <v>#NUM!</v>
      </c>
      <c r="AB69" s="11" t="e">
        <f>IF($AA69=0," ",IF($AA69&lt;EXP(-2*'Valeur de calcul'!$C$8),"très basse", IF($AA69&lt;EXP(-1*'Valeur de calcul'!$C$8),"basse",IF($AA69&gt;EXP(2*'Valeur de calcul'!$C$8),"très élevée",IF($AA69&gt;EXP('Valeur de calcul'!$C$8),"élevée","normal")))))</f>
        <v>#NUM!</v>
      </c>
      <c r="AC69" s="11"/>
      <c r="AD69" s="11" t="e">
        <f t="shared" ref="AD69:AD132" si="12">ROUND(1000*$J69/$H69,2)</f>
        <v>#DIV/0!</v>
      </c>
      <c r="AE69" s="11" t="e">
        <f t="shared" ref="AE69:AE132" si="13">ROUND(0.1*$H69/$B69,1)</f>
        <v>#DIV/0!</v>
      </c>
    </row>
    <row r="70" spans="1:31" x14ac:dyDescent="0.25">
      <c r="A70" s="9"/>
      <c r="B70" s="9"/>
      <c r="C70" s="9"/>
      <c r="D70" s="9"/>
      <c r="E70" s="9"/>
      <c r="F70" s="9"/>
      <c r="G70" s="9"/>
      <c r="H70" s="9"/>
      <c r="I70" s="11"/>
      <c r="J70" s="11">
        <f t="shared" si="7"/>
        <v>0</v>
      </c>
      <c r="K70" s="11" t="e">
        <f>ROUND((EXP(LN('Terre assolée 0-20cm'!$B70)*'Valeur de calcul'!$B$4+'Terre assolée 0-20cm'!$C70*'Valeur de calcul'!$B$5+LN('Terre assolée 0-20cm'!$D70)*'Valeur de calcul'!$B$6+'Terre assolée 0-20cm'!$E70*'Valeur de calcul'!$B$7+'Valeur de calcul'!$B$3)/24)/(44/12),3)</f>
        <v>#NUM!</v>
      </c>
      <c r="L70" s="11" t="e">
        <f>ROUND(EXP(LN($K70)-2*'Valeur de calcul'!$B$8),3)</f>
        <v>#NUM!</v>
      </c>
      <c r="M70" s="11" t="e">
        <f>ROUND(EXP(LN($K70)-'Valeur de calcul'!$B$8),3)</f>
        <v>#NUM!</v>
      </c>
      <c r="N70" s="11" t="e">
        <f>ROUND(EXP(LN($K70)+'Valeur de calcul'!$B$8),3)</f>
        <v>#NUM!</v>
      </c>
      <c r="O70" s="11" t="e">
        <f>ROUND(EXP(LN($K70)+2*'Valeur de calcul'!$B$8),3)</f>
        <v>#NUM!</v>
      </c>
      <c r="P70" s="11" t="str">
        <f t="shared" si="8"/>
        <v xml:space="preserve"> </v>
      </c>
      <c r="Q70" s="11"/>
      <c r="R70" s="5" t="e">
        <f>ROUND(EXP((LN($B70)*'Valeur de calcul'!$C$4)+('Terre assolée 0-20cm'!$C70*'Valeur de calcul'!$C$5)+(LN('Terre assolée 0-20cm'!$D70)*'Valeur de calcul'!$C$6)+('Terre assolée 0-20cm'!$E70*'Valeur de calcul'!$C$7)+'Valeur de calcul'!$C$3),1)</f>
        <v>#NUM!</v>
      </c>
      <c r="S70" s="11" t="e">
        <f>ROUND(EXP(LN($R70)-2*'Valeur de calcul'!$C$8),1)</f>
        <v>#NUM!</v>
      </c>
      <c r="T70" s="11" t="e">
        <f>ROUND(EXP(LN($R70)-1*'Valeur de calcul'!$C$8),1)</f>
        <v>#NUM!</v>
      </c>
      <c r="U70" s="11" t="e">
        <f>ROUND(EXP(LN($R70)+1*'Valeur de calcul'!$C$8),1)</f>
        <v>#NUM!</v>
      </c>
      <c r="V70" s="11" t="e">
        <f>ROUND(EXP(LN($R70)+2*'Valeur de calcul'!$C$8),1)</f>
        <v>#NUM!</v>
      </c>
      <c r="W70" s="11" t="str">
        <f t="shared" si="9"/>
        <v xml:space="preserve"> </v>
      </c>
      <c r="X70" s="11"/>
      <c r="Y70" s="4" t="e">
        <f t="shared" si="10"/>
        <v>#NUM!</v>
      </c>
      <c r="Z70" s="11" t="e">
        <f>IF($Y70=0," ",IF($Y70&lt;EXP(-2*'Valeur de calcul'!$B$8),"très basse", IF($Y70&lt;EXP(-1*'Valeur de calcul'!$B$8),"basse",IF($Y70&gt;EXP(2*'Valeur de calcul'!$B$8),"très élevée",IF($Y70&gt;EXP('Valeur de calcul'!$B$8),"élevée","normal")))))</f>
        <v>#NUM!</v>
      </c>
      <c r="AA70" s="4" t="e">
        <f t="shared" si="11"/>
        <v>#NUM!</v>
      </c>
      <c r="AB70" s="11" t="e">
        <f>IF($AA70=0," ",IF($AA70&lt;EXP(-2*'Valeur de calcul'!$C$8),"très basse", IF($AA70&lt;EXP(-1*'Valeur de calcul'!$C$8),"basse",IF($AA70&gt;EXP(2*'Valeur de calcul'!$C$8),"très élevée",IF($AA70&gt;EXP('Valeur de calcul'!$C$8),"élevée","normal")))))</f>
        <v>#NUM!</v>
      </c>
      <c r="AC70" s="11"/>
      <c r="AD70" s="11" t="e">
        <f t="shared" si="12"/>
        <v>#DIV/0!</v>
      </c>
      <c r="AE70" s="11" t="e">
        <f t="shared" si="13"/>
        <v>#DIV/0!</v>
      </c>
    </row>
    <row r="71" spans="1:31" x14ac:dyDescent="0.25">
      <c r="A71" s="9"/>
      <c r="B71" s="9"/>
      <c r="C71" s="9"/>
      <c r="D71" s="9"/>
      <c r="E71" s="9"/>
      <c r="F71" s="9"/>
      <c r="G71" s="9"/>
      <c r="H71" s="9"/>
      <c r="I71" s="11"/>
      <c r="J71" s="11">
        <f t="shared" si="7"/>
        <v>0</v>
      </c>
      <c r="K71" s="11" t="e">
        <f>ROUND((EXP(LN('Terre assolée 0-20cm'!$B71)*'Valeur de calcul'!$B$4+'Terre assolée 0-20cm'!$C71*'Valeur de calcul'!$B$5+LN('Terre assolée 0-20cm'!$D71)*'Valeur de calcul'!$B$6+'Terre assolée 0-20cm'!$E71*'Valeur de calcul'!$B$7+'Valeur de calcul'!$B$3)/24)/(44/12),3)</f>
        <v>#NUM!</v>
      </c>
      <c r="L71" s="11" t="e">
        <f>ROUND(EXP(LN($K71)-2*'Valeur de calcul'!$B$8),3)</f>
        <v>#NUM!</v>
      </c>
      <c r="M71" s="11" t="e">
        <f>ROUND(EXP(LN($K71)-'Valeur de calcul'!$B$8),3)</f>
        <v>#NUM!</v>
      </c>
      <c r="N71" s="11" t="e">
        <f>ROUND(EXP(LN($K71)+'Valeur de calcul'!$B$8),3)</f>
        <v>#NUM!</v>
      </c>
      <c r="O71" s="11" t="e">
        <f>ROUND(EXP(LN($K71)+2*'Valeur de calcul'!$B$8),3)</f>
        <v>#NUM!</v>
      </c>
      <c r="P71" s="11" t="str">
        <f t="shared" si="8"/>
        <v xml:space="preserve"> </v>
      </c>
      <c r="Q71" s="11"/>
      <c r="R71" s="5" t="e">
        <f>ROUND(EXP((LN($B71)*'Valeur de calcul'!$C$4)+('Terre assolée 0-20cm'!$C71*'Valeur de calcul'!$C$5)+(LN('Terre assolée 0-20cm'!$D71)*'Valeur de calcul'!$C$6)+('Terre assolée 0-20cm'!$E71*'Valeur de calcul'!$C$7)+'Valeur de calcul'!$C$3),1)</f>
        <v>#NUM!</v>
      </c>
      <c r="S71" s="11" t="e">
        <f>ROUND(EXP(LN($R71)-2*'Valeur de calcul'!$C$8),1)</f>
        <v>#NUM!</v>
      </c>
      <c r="T71" s="11" t="e">
        <f>ROUND(EXP(LN($R71)-1*'Valeur de calcul'!$C$8),1)</f>
        <v>#NUM!</v>
      </c>
      <c r="U71" s="11" t="e">
        <f>ROUND(EXP(LN($R71)+1*'Valeur de calcul'!$C$8),1)</f>
        <v>#NUM!</v>
      </c>
      <c r="V71" s="11" t="e">
        <f>ROUND(EXP(LN($R71)+2*'Valeur de calcul'!$C$8),1)</f>
        <v>#NUM!</v>
      </c>
      <c r="W71" s="11" t="str">
        <f t="shared" si="9"/>
        <v xml:space="preserve"> </v>
      </c>
      <c r="X71" s="11"/>
      <c r="Y71" s="4" t="e">
        <f t="shared" si="10"/>
        <v>#NUM!</v>
      </c>
      <c r="Z71" s="11" t="e">
        <f>IF($Y71=0," ",IF($Y71&lt;EXP(-2*'Valeur de calcul'!$B$8),"très basse", IF($Y71&lt;EXP(-1*'Valeur de calcul'!$B$8),"basse",IF($Y71&gt;EXP(2*'Valeur de calcul'!$B$8),"très élevée",IF($Y71&gt;EXP('Valeur de calcul'!$B$8),"élevée","normal")))))</f>
        <v>#NUM!</v>
      </c>
      <c r="AA71" s="4" t="e">
        <f t="shared" si="11"/>
        <v>#NUM!</v>
      </c>
      <c r="AB71" s="11" t="e">
        <f>IF($AA71=0," ",IF($AA71&lt;EXP(-2*'Valeur de calcul'!$C$8),"très basse", IF($AA71&lt;EXP(-1*'Valeur de calcul'!$C$8),"basse",IF($AA71&gt;EXP(2*'Valeur de calcul'!$C$8),"très élevée",IF($AA71&gt;EXP('Valeur de calcul'!$C$8),"élevée","normal")))))</f>
        <v>#NUM!</v>
      </c>
      <c r="AC71" s="11"/>
      <c r="AD71" s="11" t="e">
        <f t="shared" si="12"/>
        <v>#DIV/0!</v>
      </c>
      <c r="AE71" s="11" t="e">
        <f t="shared" si="13"/>
        <v>#DIV/0!</v>
      </c>
    </row>
    <row r="72" spans="1:31" x14ac:dyDescent="0.25">
      <c r="A72" s="9"/>
      <c r="B72" s="9"/>
      <c r="C72" s="9"/>
      <c r="D72" s="9"/>
      <c r="E72" s="9"/>
      <c r="F72" s="9"/>
      <c r="G72" s="9"/>
      <c r="H72" s="9"/>
      <c r="I72" s="11"/>
      <c r="J72" s="11">
        <f t="shared" si="7"/>
        <v>0</v>
      </c>
      <c r="K72" s="11" t="e">
        <f>ROUND((EXP(LN('Terre assolée 0-20cm'!$B72)*'Valeur de calcul'!$B$4+'Terre assolée 0-20cm'!$C72*'Valeur de calcul'!$B$5+LN('Terre assolée 0-20cm'!$D72)*'Valeur de calcul'!$B$6+'Terre assolée 0-20cm'!$E72*'Valeur de calcul'!$B$7+'Valeur de calcul'!$B$3)/24)/(44/12),3)</f>
        <v>#NUM!</v>
      </c>
      <c r="L72" s="11" t="e">
        <f>ROUND(EXP(LN($K72)-2*'Valeur de calcul'!$B$8),3)</f>
        <v>#NUM!</v>
      </c>
      <c r="M72" s="11" t="e">
        <f>ROUND(EXP(LN($K72)-'Valeur de calcul'!$B$8),3)</f>
        <v>#NUM!</v>
      </c>
      <c r="N72" s="11" t="e">
        <f>ROUND(EXP(LN($K72)+'Valeur de calcul'!$B$8),3)</f>
        <v>#NUM!</v>
      </c>
      <c r="O72" s="11" t="e">
        <f>ROUND(EXP(LN($K72)+2*'Valeur de calcul'!$B$8),3)</f>
        <v>#NUM!</v>
      </c>
      <c r="P72" s="11" t="str">
        <f t="shared" si="8"/>
        <v xml:space="preserve"> </v>
      </c>
      <c r="Q72" s="11"/>
      <c r="R72" s="5" t="e">
        <f>ROUND(EXP((LN($B72)*'Valeur de calcul'!$C$4)+('Terre assolée 0-20cm'!$C72*'Valeur de calcul'!$C$5)+(LN('Terre assolée 0-20cm'!$D72)*'Valeur de calcul'!$C$6)+('Terre assolée 0-20cm'!$E72*'Valeur de calcul'!$C$7)+'Valeur de calcul'!$C$3),1)</f>
        <v>#NUM!</v>
      </c>
      <c r="S72" s="11" t="e">
        <f>ROUND(EXP(LN($R72)-2*'Valeur de calcul'!$C$8),1)</f>
        <v>#NUM!</v>
      </c>
      <c r="T72" s="11" t="e">
        <f>ROUND(EXP(LN($R72)-1*'Valeur de calcul'!$C$8),1)</f>
        <v>#NUM!</v>
      </c>
      <c r="U72" s="11" t="e">
        <f>ROUND(EXP(LN($R72)+1*'Valeur de calcul'!$C$8),1)</f>
        <v>#NUM!</v>
      </c>
      <c r="V72" s="11" t="e">
        <f>ROUND(EXP(LN($R72)+2*'Valeur de calcul'!$C$8),1)</f>
        <v>#NUM!</v>
      </c>
      <c r="W72" s="11" t="str">
        <f t="shared" si="9"/>
        <v xml:space="preserve"> </v>
      </c>
      <c r="X72" s="11"/>
      <c r="Y72" s="4" t="e">
        <f t="shared" si="10"/>
        <v>#NUM!</v>
      </c>
      <c r="Z72" s="11" t="e">
        <f>IF($Y72=0," ",IF($Y72&lt;EXP(-2*'Valeur de calcul'!$B$8),"très basse", IF($Y72&lt;EXP(-1*'Valeur de calcul'!$B$8),"basse",IF($Y72&gt;EXP(2*'Valeur de calcul'!$B$8),"très élevée",IF($Y72&gt;EXP('Valeur de calcul'!$B$8),"élevée","normal")))))</f>
        <v>#NUM!</v>
      </c>
      <c r="AA72" s="4" t="e">
        <f t="shared" si="11"/>
        <v>#NUM!</v>
      </c>
      <c r="AB72" s="11" t="e">
        <f>IF($AA72=0," ",IF($AA72&lt;EXP(-2*'Valeur de calcul'!$C$8),"très basse", IF($AA72&lt;EXP(-1*'Valeur de calcul'!$C$8),"basse",IF($AA72&gt;EXP(2*'Valeur de calcul'!$C$8),"très élevée",IF($AA72&gt;EXP('Valeur de calcul'!$C$8),"élevée","normal")))))</f>
        <v>#NUM!</v>
      </c>
      <c r="AC72" s="11"/>
      <c r="AD72" s="11" t="e">
        <f t="shared" si="12"/>
        <v>#DIV/0!</v>
      </c>
      <c r="AE72" s="11" t="e">
        <f t="shared" si="13"/>
        <v>#DIV/0!</v>
      </c>
    </row>
    <row r="73" spans="1:31" x14ac:dyDescent="0.25">
      <c r="A73" s="9"/>
      <c r="B73" s="9"/>
      <c r="C73" s="9"/>
      <c r="D73" s="9"/>
      <c r="E73" s="9"/>
      <c r="F73" s="9"/>
      <c r="G73" s="9"/>
      <c r="H73" s="9"/>
      <c r="I73" s="11"/>
      <c r="J73" s="11">
        <f t="shared" si="7"/>
        <v>0</v>
      </c>
      <c r="K73" s="11" t="e">
        <f>ROUND((EXP(LN('Terre assolée 0-20cm'!$B73)*'Valeur de calcul'!$B$4+'Terre assolée 0-20cm'!$C73*'Valeur de calcul'!$B$5+LN('Terre assolée 0-20cm'!$D73)*'Valeur de calcul'!$B$6+'Terre assolée 0-20cm'!$E73*'Valeur de calcul'!$B$7+'Valeur de calcul'!$B$3)/24)/(44/12),3)</f>
        <v>#NUM!</v>
      </c>
      <c r="L73" s="11" t="e">
        <f>ROUND(EXP(LN($K73)-2*'Valeur de calcul'!$B$8),3)</f>
        <v>#NUM!</v>
      </c>
      <c r="M73" s="11" t="e">
        <f>ROUND(EXP(LN($K73)-'Valeur de calcul'!$B$8),3)</f>
        <v>#NUM!</v>
      </c>
      <c r="N73" s="11" t="e">
        <f>ROUND(EXP(LN($K73)+'Valeur de calcul'!$B$8),3)</f>
        <v>#NUM!</v>
      </c>
      <c r="O73" s="11" t="e">
        <f>ROUND(EXP(LN($K73)+2*'Valeur de calcul'!$B$8),3)</f>
        <v>#NUM!</v>
      </c>
      <c r="P73" s="11" t="str">
        <f t="shared" si="8"/>
        <v xml:space="preserve"> </v>
      </c>
      <c r="Q73" s="11"/>
      <c r="R73" s="5" t="e">
        <f>ROUND(EXP((LN($B73)*'Valeur de calcul'!$C$4)+('Terre assolée 0-20cm'!$C73*'Valeur de calcul'!$C$5)+(LN('Terre assolée 0-20cm'!$D73)*'Valeur de calcul'!$C$6)+('Terre assolée 0-20cm'!$E73*'Valeur de calcul'!$C$7)+'Valeur de calcul'!$C$3),1)</f>
        <v>#NUM!</v>
      </c>
      <c r="S73" s="11" t="e">
        <f>ROUND(EXP(LN($R73)-2*'Valeur de calcul'!$C$8),1)</f>
        <v>#NUM!</v>
      </c>
      <c r="T73" s="11" t="e">
        <f>ROUND(EXP(LN($R73)-1*'Valeur de calcul'!$C$8),1)</f>
        <v>#NUM!</v>
      </c>
      <c r="U73" s="11" t="e">
        <f>ROUND(EXP(LN($R73)+1*'Valeur de calcul'!$C$8),1)</f>
        <v>#NUM!</v>
      </c>
      <c r="V73" s="11" t="e">
        <f>ROUND(EXP(LN($R73)+2*'Valeur de calcul'!$C$8),1)</f>
        <v>#NUM!</v>
      </c>
      <c r="W73" s="11" t="str">
        <f t="shared" si="9"/>
        <v xml:space="preserve"> </v>
      </c>
      <c r="X73" s="11"/>
      <c r="Y73" s="4" t="e">
        <f t="shared" si="10"/>
        <v>#NUM!</v>
      </c>
      <c r="Z73" s="11" t="e">
        <f>IF($Y73=0," ",IF($Y73&lt;EXP(-2*'Valeur de calcul'!$B$8),"très basse", IF($Y73&lt;EXP(-1*'Valeur de calcul'!$B$8),"basse",IF($Y73&gt;EXP(2*'Valeur de calcul'!$B$8),"très élevée",IF($Y73&gt;EXP('Valeur de calcul'!$B$8),"élevée","normal")))))</f>
        <v>#NUM!</v>
      </c>
      <c r="AA73" s="4" t="e">
        <f t="shared" si="11"/>
        <v>#NUM!</v>
      </c>
      <c r="AB73" s="11" t="e">
        <f>IF($AA73=0," ",IF($AA73&lt;EXP(-2*'Valeur de calcul'!$C$8),"très basse", IF($AA73&lt;EXP(-1*'Valeur de calcul'!$C$8),"basse",IF($AA73&gt;EXP(2*'Valeur de calcul'!$C$8),"très élevée",IF($AA73&gt;EXP('Valeur de calcul'!$C$8),"élevée","normal")))))</f>
        <v>#NUM!</v>
      </c>
      <c r="AC73" s="11"/>
      <c r="AD73" s="11" t="e">
        <f t="shared" si="12"/>
        <v>#DIV/0!</v>
      </c>
      <c r="AE73" s="11" t="e">
        <f t="shared" si="13"/>
        <v>#DIV/0!</v>
      </c>
    </row>
    <row r="74" spans="1:31" x14ac:dyDescent="0.25">
      <c r="A74" s="9"/>
      <c r="B74" s="9"/>
      <c r="C74" s="9"/>
      <c r="D74" s="9"/>
      <c r="E74" s="9"/>
      <c r="F74" s="9"/>
      <c r="G74" s="9"/>
      <c r="H74" s="9"/>
      <c r="I74" s="11"/>
      <c r="J74" s="11">
        <f t="shared" si="7"/>
        <v>0</v>
      </c>
      <c r="K74" s="11" t="e">
        <f>ROUND((EXP(LN('Terre assolée 0-20cm'!$B74)*'Valeur de calcul'!$B$4+'Terre assolée 0-20cm'!$C74*'Valeur de calcul'!$B$5+LN('Terre assolée 0-20cm'!$D74)*'Valeur de calcul'!$B$6+'Terre assolée 0-20cm'!$E74*'Valeur de calcul'!$B$7+'Valeur de calcul'!$B$3)/24)/(44/12),3)</f>
        <v>#NUM!</v>
      </c>
      <c r="L74" s="11" t="e">
        <f>ROUND(EXP(LN($K74)-2*'Valeur de calcul'!$B$8),3)</f>
        <v>#NUM!</v>
      </c>
      <c r="M74" s="11" t="e">
        <f>ROUND(EXP(LN($K74)-'Valeur de calcul'!$B$8),3)</f>
        <v>#NUM!</v>
      </c>
      <c r="N74" s="11" t="e">
        <f>ROUND(EXP(LN($K74)+'Valeur de calcul'!$B$8),3)</f>
        <v>#NUM!</v>
      </c>
      <c r="O74" s="11" t="e">
        <f>ROUND(EXP(LN($K74)+2*'Valeur de calcul'!$B$8),3)</f>
        <v>#NUM!</v>
      </c>
      <c r="P74" s="11" t="str">
        <f t="shared" si="8"/>
        <v xml:space="preserve"> </v>
      </c>
      <c r="Q74" s="11"/>
      <c r="R74" s="5" t="e">
        <f>ROUND(EXP((LN($B74)*'Valeur de calcul'!$C$4)+('Terre assolée 0-20cm'!$C74*'Valeur de calcul'!$C$5)+(LN('Terre assolée 0-20cm'!$D74)*'Valeur de calcul'!$C$6)+('Terre assolée 0-20cm'!$E74*'Valeur de calcul'!$C$7)+'Valeur de calcul'!$C$3),1)</f>
        <v>#NUM!</v>
      </c>
      <c r="S74" s="11" t="e">
        <f>ROUND(EXP(LN($R74)-2*'Valeur de calcul'!$C$8),1)</f>
        <v>#NUM!</v>
      </c>
      <c r="T74" s="11" t="e">
        <f>ROUND(EXP(LN($R74)-1*'Valeur de calcul'!$C$8),1)</f>
        <v>#NUM!</v>
      </c>
      <c r="U74" s="11" t="e">
        <f>ROUND(EXP(LN($R74)+1*'Valeur de calcul'!$C$8),1)</f>
        <v>#NUM!</v>
      </c>
      <c r="V74" s="11" t="e">
        <f>ROUND(EXP(LN($R74)+2*'Valeur de calcul'!$C$8),1)</f>
        <v>#NUM!</v>
      </c>
      <c r="W74" s="11" t="str">
        <f t="shared" si="9"/>
        <v xml:space="preserve"> </v>
      </c>
      <c r="X74" s="11"/>
      <c r="Y74" s="4" t="e">
        <f t="shared" si="10"/>
        <v>#NUM!</v>
      </c>
      <c r="Z74" s="11" t="e">
        <f>IF($Y74=0," ",IF($Y74&lt;EXP(-2*'Valeur de calcul'!$B$8),"très basse", IF($Y74&lt;EXP(-1*'Valeur de calcul'!$B$8),"basse",IF($Y74&gt;EXP(2*'Valeur de calcul'!$B$8),"très élevée",IF($Y74&gt;EXP('Valeur de calcul'!$B$8),"élevée","normal")))))</f>
        <v>#NUM!</v>
      </c>
      <c r="AA74" s="4" t="e">
        <f t="shared" si="11"/>
        <v>#NUM!</v>
      </c>
      <c r="AB74" s="11" t="e">
        <f>IF($AA74=0," ",IF($AA74&lt;EXP(-2*'Valeur de calcul'!$C$8),"très basse", IF($AA74&lt;EXP(-1*'Valeur de calcul'!$C$8),"basse",IF($AA74&gt;EXP(2*'Valeur de calcul'!$C$8),"très élevée",IF($AA74&gt;EXP('Valeur de calcul'!$C$8),"élevée","normal")))))</f>
        <v>#NUM!</v>
      </c>
      <c r="AC74" s="11"/>
      <c r="AD74" s="11" t="e">
        <f t="shared" si="12"/>
        <v>#DIV/0!</v>
      </c>
      <c r="AE74" s="11" t="e">
        <f t="shared" si="13"/>
        <v>#DIV/0!</v>
      </c>
    </row>
    <row r="75" spans="1:31" x14ac:dyDescent="0.25">
      <c r="A75" s="9"/>
      <c r="B75" s="9"/>
      <c r="C75" s="9"/>
      <c r="D75" s="9"/>
      <c r="E75" s="9"/>
      <c r="F75" s="9"/>
      <c r="G75" s="9"/>
      <c r="H75" s="9"/>
      <c r="I75" s="11"/>
      <c r="J75" s="11">
        <f t="shared" si="7"/>
        <v>0</v>
      </c>
      <c r="K75" s="11" t="e">
        <f>ROUND((EXP(LN('Terre assolée 0-20cm'!$B75)*'Valeur de calcul'!$B$4+'Terre assolée 0-20cm'!$C75*'Valeur de calcul'!$B$5+LN('Terre assolée 0-20cm'!$D75)*'Valeur de calcul'!$B$6+'Terre assolée 0-20cm'!$E75*'Valeur de calcul'!$B$7+'Valeur de calcul'!$B$3)/24)/(44/12),3)</f>
        <v>#NUM!</v>
      </c>
      <c r="L75" s="11" t="e">
        <f>ROUND(EXP(LN($K75)-2*'Valeur de calcul'!$B$8),3)</f>
        <v>#NUM!</v>
      </c>
      <c r="M75" s="11" t="e">
        <f>ROUND(EXP(LN($K75)-'Valeur de calcul'!$B$8),3)</f>
        <v>#NUM!</v>
      </c>
      <c r="N75" s="11" t="e">
        <f>ROUND(EXP(LN($K75)+'Valeur de calcul'!$B$8),3)</f>
        <v>#NUM!</v>
      </c>
      <c r="O75" s="11" t="e">
        <f>ROUND(EXP(LN($K75)+2*'Valeur de calcul'!$B$8),3)</f>
        <v>#NUM!</v>
      </c>
      <c r="P75" s="11" t="str">
        <f t="shared" si="8"/>
        <v xml:space="preserve"> </v>
      </c>
      <c r="Q75" s="11"/>
      <c r="R75" s="5" t="e">
        <f>ROUND(EXP((LN($B75)*'Valeur de calcul'!$C$4)+('Terre assolée 0-20cm'!$C75*'Valeur de calcul'!$C$5)+(LN('Terre assolée 0-20cm'!$D75)*'Valeur de calcul'!$C$6)+('Terre assolée 0-20cm'!$E75*'Valeur de calcul'!$C$7)+'Valeur de calcul'!$C$3),1)</f>
        <v>#NUM!</v>
      </c>
      <c r="S75" s="11" t="e">
        <f>ROUND(EXP(LN($R75)-2*'Valeur de calcul'!$C$8),1)</f>
        <v>#NUM!</v>
      </c>
      <c r="T75" s="11" t="e">
        <f>ROUND(EXP(LN($R75)-1*'Valeur de calcul'!$C$8),1)</f>
        <v>#NUM!</v>
      </c>
      <c r="U75" s="11" t="e">
        <f>ROUND(EXP(LN($R75)+1*'Valeur de calcul'!$C$8),1)</f>
        <v>#NUM!</v>
      </c>
      <c r="V75" s="11" t="e">
        <f>ROUND(EXP(LN($R75)+2*'Valeur de calcul'!$C$8),1)</f>
        <v>#NUM!</v>
      </c>
      <c r="W75" s="11" t="str">
        <f t="shared" si="9"/>
        <v xml:space="preserve"> </v>
      </c>
      <c r="X75" s="11"/>
      <c r="Y75" s="4" t="e">
        <f t="shared" si="10"/>
        <v>#NUM!</v>
      </c>
      <c r="Z75" s="11" t="e">
        <f>IF($Y75=0," ",IF($Y75&lt;EXP(-2*'Valeur de calcul'!$B$8),"très basse", IF($Y75&lt;EXP(-1*'Valeur de calcul'!$B$8),"basse",IF($Y75&gt;EXP(2*'Valeur de calcul'!$B$8),"très élevée",IF($Y75&gt;EXP('Valeur de calcul'!$B$8),"élevée","normal")))))</f>
        <v>#NUM!</v>
      </c>
      <c r="AA75" s="4" t="e">
        <f t="shared" si="11"/>
        <v>#NUM!</v>
      </c>
      <c r="AB75" s="11" t="e">
        <f>IF($AA75=0," ",IF($AA75&lt;EXP(-2*'Valeur de calcul'!$C$8),"très basse", IF($AA75&lt;EXP(-1*'Valeur de calcul'!$C$8),"basse",IF($AA75&gt;EXP(2*'Valeur de calcul'!$C$8),"très élevée",IF($AA75&gt;EXP('Valeur de calcul'!$C$8),"élevée","normal")))))</f>
        <v>#NUM!</v>
      </c>
      <c r="AC75" s="11"/>
      <c r="AD75" s="11" t="e">
        <f t="shared" si="12"/>
        <v>#DIV/0!</v>
      </c>
      <c r="AE75" s="11" t="e">
        <f t="shared" si="13"/>
        <v>#DIV/0!</v>
      </c>
    </row>
    <row r="76" spans="1:31" x14ac:dyDescent="0.25">
      <c r="A76" s="9"/>
      <c r="B76" s="9"/>
      <c r="C76" s="9"/>
      <c r="D76" s="9"/>
      <c r="E76" s="9"/>
      <c r="F76" s="9"/>
      <c r="G76" s="9"/>
      <c r="H76" s="9"/>
      <c r="I76" s="11"/>
      <c r="J76" s="11">
        <f t="shared" si="7"/>
        <v>0</v>
      </c>
      <c r="K76" s="11" t="e">
        <f>ROUND((EXP(LN('Terre assolée 0-20cm'!$B76)*'Valeur de calcul'!$B$4+'Terre assolée 0-20cm'!$C76*'Valeur de calcul'!$B$5+LN('Terre assolée 0-20cm'!$D76)*'Valeur de calcul'!$B$6+'Terre assolée 0-20cm'!$E76*'Valeur de calcul'!$B$7+'Valeur de calcul'!$B$3)/24)/(44/12),3)</f>
        <v>#NUM!</v>
      </c>
      <c r="L76" s="11" t="e">
        <f>ROUND(EXP(LN($K76)-2*'Valeur de calcul'!$B$8),3)</f>
        <v>#NUM!</v>
      </c>
      <c r="M76" s="11" t="e">
        <f>ROUND(EXP(LN($K76)-'Valeur de calcul'!$B$8),3)</f>
        <v>#NUM!</v>
      </c>
      <c r="N76" s="11" t="e">
        <f>ROUND(EXP(LN($K76)+'Valeur de calcul'!$B$8),3)</f>
        <v>#NUM!</v>
      </c>
      <c r="O76" s="11" t="e">
        <f>ROUND(EXP(LN($K76)+2*'Valeur de calcul'!$B$8),3)</f>
        <v>#NUM!</v>
      </c>
      <c r="P76" s="11" t="str">
        <f t="shared" si="8"/>
        <v xml:space="preserve"> </v>
      </c>
      <c r="Q76" s="11"/>
      <c r="R76" s="5" t="e">
        <f>ROUND(EXP((LN($B76)*'Valeur de calcul'!$C$4)+('Terre assolée 0-20cm'!$C76*'Valeur de calcul'!$C$5)+(LN('Terre assolée 0-20cm'!$D76)*'Valeur de calcul'!$C$6)+('Terre assolée 0-20cm'!$E76*'Valeur de calcul'!$C$7)+'Valeur de calcul'!$C$3),1)</f>
        <v>#NUM!</v>
      </c>
      <c r="S76" s="11" t="e">
        <f>ROUND(EXP(LN($R76)-2*'Valeur de calcul'!$C$8),1)</f>
        <v>#NUM!</v>
      </c>
      <c r="T76" s="11" t="e">
        <f>ROUND(EXP(LN($R76)-1*'Valeur de calcul'!$C$8),1)</f>
        <v>#NUM!</v>
      </c>
      <c r="U76" s="11" t="e">
        <f>ROUND(EXP(LN($R76)+1*'Valeur de calcul'!$C$8),1)</f>
        <v>#NUM!</v>
      </c>
      <c r="V76" s="11" t="e">
        <f>ROUND(EXP(LN($R76)+2*'Valeur de calcul'!$C$8),1)</f>
        <v>#NUM!</v>
      </c>
      <c r="W76" s="11" t="str">
        <f t="shared" si="9"/>
        <v xml:space="preserve"> </v>
      </c>
      <c r="X76" s="11"/>
      <c r="Y76" s="4" t="e">
        <f t="shared" si="10"/>
        <v>#NUM!</v>
      </c>
      <c r="Z76" s="11" t="e">
        <f>IF($Y76=0," ",IF($Y76&lt;EXP(-2*'Valeur de calcul'!$B$8),"très basse", IF($Y76&lt;EXP(-1*'Valeur de calcul'!$B$8),"basse",IF($Y76&gt;EXP(2*'Valeur de calcul'!$B$8),"très élevée",IF($Y76&gt;EXP('Valeur de calcul'!$B$8),"élevée","normal")))))</f>
        <v>#NUM!</v>
      </c>
      <c r="AA76" s="4" t="e">
        <f t="shared" si="11"/>
        <v>#NUM!</v>
      </c>
      <c r="AB76" s="11" t="e">
        <f>IF($AA76=0," ",IF($AA76&lt;EXP(-2*'Valeur de calcul'!$C$8),"très basse", IF($AA76&lt;EXP(-1*'Valeur de calcul'!$C$8),"basse",IF($AA76&gt;EXP(2*'Valeur de calcul'!$C$8),"très élevée",IF($AA76&gt;EXP('Valeur de calcul'!$C$8),"élevée","normal")))))</f>
        <v>#NUM!</v>
      </c>
      <c r="AC76" s="11"/>
      <c r="AD76" s="11" t="e">
        <f t="shared" si="12"/>
        <v>#DIV/0!</v>
      </c>
      <c r="AE76" s="11" t="e">
        <f t="shared" si="13"/>
        <v>#DIV/0!</v>
      </c>
    </row>
    <row r="77" spans="1:31" x14ac:dyDescent="0.25">
      <c r="A77" s="9"/>
      <c r="B77" s="9"/>
      <c r="C77" s="9"/>
      <c r="D77" s="9"/>
      <c r="E77" s="9"/>
      <c r="F77" s="9"/>
      <c r="G77" s="9"/>
      <c r="H77" s="9"/>
      <c r="I77" s="11"/>
      <c r="J77" s="11">
        <f t="shared" si="7"/>
        <v>0</v>
      </c>
      <c r="K77" s="11" t="e">
        <f>ROUND((EXP(LN('Terre assolée 0-20cm'!$B77)*'Valeur de calcul'!$B$4+'Terre assolée 0-20cm'!$C77*'Valeur de calcul'!$B$5+LN('Terre assolée 0-20cm'!$D77)*'Valeur de calcul'!$B$6+'Terre assolée 0-20cm'!$E77*'Valeur de calcul'!$B$7+'Valeur de calcul'!$B$3)/24)/(44/12),3)</f>
        <v>#NUM!</v>
      </c>
      <c r="L77" s="11" t="e">
        <f>ROUND(EXP(LN($K77)-2*'Valeur de calcul'!$B$8),3)</f>
        <v>#NUM!</v>
      </c>
      <c r="M77" s="11" t="e">
        <f>ROUND(EXP(LN($K77)-'Valeur de calcul'!$B$8),3)</f>
        <v>#NUM!</v>
      </c>
      <c r="N77" s="11" t="e">
        <f>ROUND(EXP(LN($K77)+'Valeur de calcul'!$B$8),3)</f>
        <v>#NUM!</v>
      </c>
      <c r="O77" s="11" t="e">
        <f>ROUND(EXP(LN($K77)+2*'Valeur de calcul'!$B$8),3)</f>
        <v>#NUM!</v>
      </c>
      <c r="P77" s="11" t="str">
        <f t="shared" si="8"/>
        <v xml:space="preserve"> </v>
      </c>
      <c r="Q77" s="11"/>
      <c r="R77" s="5" t="e">
        <f>ROUND(EXP((LN($B77)*'Valeur de calcul'!$C$4)+('Terre assolée 0-20cm'!$C77*'Valeur de calcul'!$C$5)+(LN('Terre assolée 0-20cm'!$D77)*'Valeur de calcul'!$C$6)+('Terre assolée 0-20cm'!$E77*'Valeur de calcul'!$C$7)+'Valeur de calcul'!$C$3),1)</f>
        <v>#NUM!</v>
      </c>
      <c r="S77" s="11" t="e">
        <f>ROUND(EXP(LN($R77)-2*'Valeur de calcul'!$C$8),1)</f>
        <v>#NUM!</v>
      </c>
      <c r="T77" s="11" t="e">
        <f>ROUND(EXP(LN($R77)-1*'Valeur de calcul'!$C$8),1)</f>
        <v>#NUM!</v>
      </c>
      <c r="U77" s="11" t="e">
        <f>ROUND(EXP(LN($R77)+1*'Valeur de calcul'!$C$8),1)</f>
        <v>#NUM!</v>
      </c>
      <c r="V77" s="11" t="e">
        <f>ROUND(EXP(LN($R77)+2*'Valeur de calcul'!$C$8),1)</f>
        <v>#NUM!</v>
      </c>
      <c r="W77" s="11" t="str">
        <f t="shared" si="9"/>
        <v xml:space="preserve"> </v>
      </c>
      <c r="X77" s="11"/>
      <c r="Y77" s="4" t="e">
        <f t="shared" si="10"/>
        <v>#NUM!</v>
      </c>
      <c r="Z77" s="11" t="e">
        <f>IF($Y77=0," ",IF($Y77&lt;EXP(-2*'Valeur de calcul'!$B$8),"très basse", IF($Y77&lt;EXP(-1*'Valeur de calcul'!$B$8),"basse",IF($Y77&gt;EXP(2*'Valeur de calcul'!$B$8),"très élevée",IF($Y77&gt;EXP('Valeur de calcul'!$B$8),"élevée","normal")))))</f>
        <v>#NUM!</v>
      </c>
      <c r="AA77" s="4" t="e">
        <f t="shared" si="11"/>
        <v>#NUM!</v>
      </c>
      <c r="AB77" s="11" t="e">
        <f>IF($AA77=0," ",IF($AA77&lt;EXP(-2*'Valeur de calcul'!$C$8),"très basse", IF($AA77&lt;EXP(-1*'Valeur de calcul'!$C$8),"basse",IF($AA77&gt;EXP(2*'Valeur de calcul'!$C$8),"très élevée",IF($AA77&gt;EXP('Valeur de calcul'!$C$8),"élevée","normal")))))</f>
        <v>#NUM!</v>
      </c>
      <c r="AC77" s="11"/>
      <c r="AD77" s="11" t="e">
        <f t="shared" si="12"/>
        <v>#DIV/0!</v>
      </c>
      <c r="AE77" s="11" t="e">
        <f t="shared" si="13"/>
        <v>#DIV/0!</v>
      </c>
    </row>
    <row r="78" spans="1:31" x14ac:dyDescent="0.25">
      <c r="A78" s="9"/>
      <c r="B78" s="9"/>
      <c r="C78" s="9"/>
      <c r="D78" s="9"/>
      <c r="E78" s="9"/>
      <c r="F78" s="9"/>
      <c r="G78" s="9"/>
      <c r="H78" s="9"/>
      <c r="I78" s="11"/>
      <c r="J78" s="11">
        <f t="shared" si="7"/>
        <v>0</v>
      </c>
      <c r="K78" s="11" t="e">
        <f>ROUND((EXP(LN('Terre assolée 0-20cm'!$B78)*'Valeur de calcul'!$B$4+'Terre assolée 0-20cm'!$C78*'Valeur de calcul'!$B$5+LN('Terre assolée 0-20cm'!$D78)*'Valeur de calcul'!$B$6+'Terre assolée 0-20cm'!$E78*'Valeur de calcul'!$B$7+'Valeur de calcul'!$B$3)/24)/(44/12),3)</f>
        <v>#NUM!</v>
      </c>
      <c r="L78" s="11" t="e">
        <f>ROUND(EXP(LN($K78)-2*'Valeur de calcul'!$B$8),3)</f>
        <v>#NUM!</v>
      </c>
      <c r="M78" s="11" t="e">
        <f>ROUND(EXP(LN($K78)-'Valeur de calcul'!$B$8),3)</f>
        <v>#NUM!</v>
      </c>
      <c r="N78" s="11" t="e">
        <f>ROUND(EXP(LN($K78)+'Valeur de calcul'!$B$8),3)</f>
        <v>#NUM!</v>
      </c>
      <c r="O78" s="11" t="e">
        <f>ROUND(EXP(LN($K78)+2*'Valeur de calcul'!$B$8),3)</f>
        <v>#NUM!</v>
      </c>
      <c r="P78" s="11" t="str">
        <f t="shared" si="8"/>
        <v xml:space="preserve"> </v>
      </c>
      <c r="Q78" s="11"/>
      <c r="R78" s="5" t="e">
        <f>ROUND(EXP((LN($B78)*'Valeur de calcul'!$C$4)+('Terre assolée 0-20cm'!$C78*'Valeur de calcul'!$C$5)+(LN('Terre assolée 0-20cm'!$D78)*'Valeur de calcul'!$C$6)+('Terre assolée 0-20cm'!$E78*'Valeur de calcul'!$C$7)+'Valeur de calcul'!$C$3),1)</f>
        <v>#NUM!</v>
      </c>
      <c r="S78" s="11" t="e">
        <f>ROUND(EXP(LN($R78)-2*'Valeur de calcul'!$C$8),1)</f>
        <v>#NUM!</v>
      </c>
      <c r="T78" s="11" t="e">
        <f>ROUND(EXP(LN($R78)-1*'Valeur de calcul'!$C$8),1)</f>
        <v>#NUM!</v>
      </c>
      <c r="U78" s="11" t="e">
        <f>ROUND(EXP(LN($R78)+1*'Valeur de calcul'!$C$8),1)</f>
        <v>#NUM!</v>
      </c>
      <c r="V78" s="11" t="e">
        <f>ROUND(EXP(LN($R78)+2*'Valeur de calcul'!$C$8),1)</f>
        <v>#NUM!</v>
      </c>
      <c r="W78" s="11" t="str">
        <f t="shared" si="9"/>
        <v xml:space="preserve"> </v>
      </c>
      <c r="X78" s="11"/>
      <c r="Y78" s="4" t="e">
        <f t="shared" si="10"/>
        <v>#NUM!</v>
      </c>
      <c r="Z78" s="11" t="e">
        <f>IF($Y78=0," ",IF($Y78&lt;EXP(-2*'Valeur de calcul'!$B$8),"très basse", IF($Y78&lt;EXP(-1*'Valeur de calcul'!$B$8),"basse",IF($Y78&gt;EXP(2*'Valeur de calcul'!$B$8),"très élevée",IF($Y78&gt;EXP('Valeur de calcul'!$B$8),"élevée","normal")))))</f>
        <v>#NUM!</v>
      </c>
      <c r="AA78" s="4" t="e">
        <f t="shared" si="11"/>
        <v>#NUM!</v>
      </c>
      <c r="AB78" s="11" t="e">
        <f>IF($AA78=0," ",IF($AA78&lt;EXP(-2*'Valeur de calcul'!$C$8),"très basse", IF($AA78&lt;EXP(-1*'Valeur de calcul'!$C$8),"basse",IF($AA78&gt;EXP(2*'Valeur de calcul'!$C$8),"très élevée",IF($AA78&gt;EXP('Valeur de calcul'!$C$8),"élevée","normal")))))</f>
        <v>#NUM!</v>
      </c>
      <c r="AC78" s="11"/>
      <c r="AD78" s="11" t="e">
        <f t="shared" si="12"/>
        <v>#DIV/0!</v>
      </c>
      <c r="AE78" s="11" t="e">
        <f t="shared" si="13"/>
        <v>#DIV/0!</v>
      </c>
    </row>
    <row r="79" spans="1:31" x14ac:dyDescent="0.25">
      <c r="A79" s="9"/>
      <c r="B79" s="9"/>
      <c r="C79" s="9"/>
      <c r="D79" s="9"/>
      <c r="E79" s="9"/>
      <c r="F79" s="9"/>
      <c r="G79" s="9"/>
      <c r="H79" s="9"/>
      <c r="I79" s="11"/>
      <c r="J79" s="11">
        <f t="shared" si="7"/>
        <v>0</v>
      </c>
      <c r="K79" s="11" t="e">
        <f>ROUND((EXP(LN('Terre assolée 0-20cm'!$B79)*'Valeur de calcul'!$B$4+'Terre assolée 0-20cm'!$C79*'Valeur de calcul'!$B$5+LN('Terre assolée 0-20cm'!$D79)*'Valeur de calcul'!$B$6+'Terre assolée 0-20cm'!$E79*'Valeur de calcul'!$B$7+'Valeur de calcul'!$B$3)/24)/(44/12),3)</f>
        <v>#NUM!</v>
      </c>
      <c r="L79" s="11" t="e">
        <f>ROUND(EXP(LN($K79)-2*'Valeur de calcul'!$B$8),3)</f>
        <v>#NUM!</v>
      </c>
      <c r="M79" s="11" t="e">
        <f>ROUND(EXP(LN($K79)-'Valeur de calcul'!$B$8),3)</f>
        <v>#NUM!</v>
      </c>
      <c r="N79" s="11" t="e">
        <f>ROUND(EXP(LN($K79)+'Valeur de calcul'!$B$8),3)</f>
        <v>#NUM!</v>
      </c>
      <c r="O79" s="11" t="e">
        <f>ROUND(EXP(LN($K79)+2*'Valeur de calcul'!$B$8),3)</f>
        <v>#NUM!</v>
      </c>
      <c r="P79" s="11" t="str">
        <f t="shared" si="8"/>
        <v xml:space="preserve"> </v>
      </c>
      <c r="Q79" s="11"/>
      <c r="R79" s="5" t="e">
        <f>ROUND(EXP((LN($B79)*'Valeur de calcul'!$C$4)+('Terre assolée 0-20cm'!$C79*'Valeur de calcul'!$C$5)+(LN('Terre assolée 0-20cm'!$D79)*'Valeur de calcul'!$C$6)+('Terre assolée 0-20cm'!$E79*'Valeur de calcul'!$C$7)+'Valeur de calcul'!$C$3),1)</f>
        <v>#NUM!</v>
      </c>
      <c r="S79" s="11" t="e">
        <f>ROUND(EXP(LN($R79)-2*'Valeur de calcul'!$C$8),1)</f>
        <v>#NUM!</v>
      </c>
      <c r="T79" s="11" t="e">
        <f>ROUND(EXP(LN($R79)-1*'Valeur de calcul'!$C$8),1)</f>
        <v>#NUM!</v>
      </c>
      <c r="U79" s="11" t="e">
        <f>ROUND(EXP(LN($R79)+1*'Valeur de calcul'!$C$8),1)</f>
        <v>#NUM!</v>
      </c>
      <c r="V79" s="11" t="e">
        <f>ROUND(EXP(LN($R79)+2*'Valeur de calcul'!$C$8),1)</f>
        <v>#NUM!</v>
      </c>
      <c r="W79" s="11" t="str">
        <f t="shared" si="9"/>
        <v xml:space="preserve"> </v>
      </c>
      <c r="X79" s="11"/>
      <c r="Y79" s="4" t="e">
        <f t="shared" si="10"/>
        <v>#NUM!</v>
      </c>
      <c r="Z79" s="11" t="e">
        <f>IF($Y79=0," ",IF($Y79&lt;EXP(-2*'Valeur de calcul'!$B$8),"très basse", IF($Y79&lt;EXP(-1*'Valeur de calcul'!$B$8),"basse",IF($Y79&gt;EXP(2*'Valeur de calcul'!$B$8),"très élevée",IF($Y79&gt;EXP('Valeur de calcul'!$B$8),"élevée","normal")))))</f>
        <v>#NUM!</v>
      </c>
      <c r="AA79" s="4" t="e">
        <f t="shared" si="11"/>
        <v>#NUM!</v>
      </c>
      <c r="AB79" s="11" t="e">
        <f>IF($AA79=0," ",IF($AA79&lt;EXP(-2*'Valeur de calcul'!$C$8),"très basse", IF($AA79&lt;EXP(-1*'Valeur de calcul'!$C$8),"basse",IF($AA79&gt;EXP(2*'Valeur de calcul'!$C$8),"très élevée",IF($AA79&gt;EXP('Valeur de calcul'!$C$8),"élevée","normal")))))</f>
        <v>#NUM!</v>
      </c>
      <c r="AC79" s="11"/>
      <c r="AD79" s="11" t="e">
        <f t="shared" si="12"/>
        <v>#DIV/0!</v>
      </c>
      <c r="AE79" s="11" t="e">
        <f t="shared" si="13"/>
        <v>#DIV/0!</v>
      </c>
    </row>
    <row r="80" spans="1:31" x14ac:dyDescent="0.25">
      <c r="A80" s="9"/>
      <c r="B80" s="9"/>
      <c r="C80" s="9"/>
      <c r="D80" s="9"/>
      <c r="E80" s="9"/>
      <c r="F80" s="9"/>
      <c r="G80" s="9"/>
      <c r="H80" s="9"/>
      <c r="I80" s="11"/>
      <c r="J80" s="11">
        <f t="shared" si="7"/>
        <v>0</v>
      </c>
      <c r="K80" s="11" t="e">
        <f>ROUND((EXP(LN('Terre assolée 0-20cm'!$B80)*'Valeur de calcul'!$B$4+'Terre assolée 0-20cm'!$C80*'Valeur de calcul'!$B$5+LN('Terre assolée 0-20cm'!$D80)*'Valeur de calcul'!$B$6+'Terre assolée 0-20cm'!$E80*'Valeur de calcul'!$B$7+'Valeur de calcul'!$B$3)/24)/(44/12),3)</f>
        <v>#NUM!</v>
      </c>
      <c r="L80" s="11" t="e">
        <f>ROUND(EXP(LN($K80)-2*'Valeur de calcul'!$B$8),3)</f>
        <v>#NUM!</v>
      </c>
      <c r="M80" s="11" t="e">
        <f>ROUND(EXP(LN($K80)-'Valeur de calcul'!$B$8),3)</f>
        <v>#NUM!</v>
      </c>
      <c r="N80" s="11" t="e">
        <f>ROUND(EXP(LN($K80)+'Valeur de calcul'!$B$8),3)</f>
        <v>#NUM!</v>
      </c>
      <c r="O80" s="11" t="e">
        <f>ROUND(EXP(LN($K80)+2*'Valeur de calcul'!$B$8),3)</f>
        <v>#NUM!</v>
      </c>
      <c r="P80" s="11" t="str">
        <f t="shared" si="8"/>
        <v xml:space="preserve"> </v>
      </c>
      <c r="Q80" s="11"/>
      <c r="R80" s="5" t="e">
        <f>ROUND(EXP((LN($B80)*'Valeur de calcul'!$C$4)+('Terre assolée 0-20cm'!$C80*'Valeur de calcul'!$C$5)+(LN('Terre assolée 0-20cm'!$D80)*'Valeur de calcul'!$C$6)+('Terre assolée 0-20cm'!$E80*'Valeur de calcul'!$C$7)+'Valeur de calcul'!$C$3),1)</f>
        <v>#NUM!</v>
      </c>
      <c r="S80" s="11" t="e">
        <f>ROUND(EXP(LN($R80)-2*'Valeur de calcul'!$C$8),1)</f>
        <v>#NUM!</v>
      </c>
      <c r="T80" s="11" t="e">
        <f>ROUND(EXP(LN($R80)-1*'Valeur de calcul'!$C$8),1)</f>
        <v>#NUM!</v>
      </c>
      <c r="U80" s="11" t="e">
        <f>ROUND(EXP(LN($R80)+1*'Valeur de calcul'!$C$8),1)</f>
        <v>#NUM!</v>
      </c>
      <c r="V80" s="11" t="e">
        <f>ROUND(EXP(LN($R80)+2*'Valeur de calcul'!$C$8),1)</f>
        <v>#NUM!</v>
      </c>
      <c r="W80" s="11" t="str">
        <f t="shared" si="9"/>
        <v xml:space="preserve"> </v>
      </c>
      <c r="X80" s="11"/>
      <c r="Y80" s="4" t="e">
        <f t="shared" si="10"/>
        <v>#NUM!</v>
      </c>
      <c r="Z80" s="11" t="e">
        <f>IF($Y80=0," ",IF($Y80&lt;EXP(-2*'Valeur de calcul'!$B$8),"très basse", IF($Y80&lt;EXP(-1*'Valeur de calcul'!$B$8),"basse",IF($Y80&gt;EXP(2*'Valeur de calcul'!$B$8),"très élevée",IF($Y80&gt;EXP('Valeur de calcul'!$B$8),"élevée","normal")))))</f>
        <v>#NUM!</v>
      </c>
      <c r="AA80" s="4" t="e">
        <f t="shared" si="11"/>
        <v>#NUM!</v>
      </c>
      <c r="AB80" s="11" t="e">
        <f>IF($AA80=0," ",IF($AA80&lt;EXP(-2*'Valeur de calcul'!$C$8),"très basse", IF($AA80&lt;EXP(-1*'Valeur de calcul'!$C$8),"basse",IF($AA80&gt;EXP(2*'Valeur de calcul'!$C$8),"très élevée",IF($AA80&gt;EXP('Valeur de calcul'!$C$8),"élevée","normal")))))</f>
        <v>#NUM!</v>
      </c>
      <c r="AC80" s="11"/>
      <c r="AD80" s="11" t="e">
        <f t="shared" si="12"/>
        <v>#DIV/0!</v>
      </c>
      <c r="AE80" s="11" t="e">
        <f t="shared" si="13"/>
        <v>#DIV/0!</v>
      </c>
    </row>
    <row r="81" spans="1:31" x14ac:dyDescent="0.25">
      <c r="A81" s="9"/>
      <c r="B81" s="9"/>
      <c r="C81" s="9"/>
      <c r="D81" s="9"/>
      <c r="E81" s="9"/>
      <c r="F81" s="9"/>
      <c r="G81" s="9"/>
      <c r="H81" s="9"/>
      <c r="I81" s="11"/>
      <c r="J81" s="11">
        <f t="shared" si="7"/>
        <v>0</v>
      </c>
      <c r="K81" s="11" t="e">
        <f>ROUND((EXP(LN('Terre assolée 0-20cm'!$B81)*'Valeur de calcul'!$B$4+'Terre assolée 0-20cm'!$C81*'Valeur de calcul'!$B$5+LN('Terre assolée 0-20cm'!$D81)*'Valeur de calcul'!$B$6+'Terre assolée 0-20cm'!$E81*'Valeur de calcul'!$B$7+'Valeur de calcul'!$B$3)/24)/(44/12),3)</f>
        <v>#NUM!</v>
      </c>
      <c r="L81" s="11" t="e">
        <f>ROUND(EXP(LN($K81)-2*'Valeur de calcul'!$B$8),3)</f>
        <v>#NUM!</v>
      </c>
      <c r="M81" s="11" t="e">
        <f>ROUND(EXP(LN($K81)-'Valeur de calcul'!$B$8),3)</f>
        <v>#NUM!</v>
      </c>
      <c r="N81" s="11" t="e">
        <f>ROUND(EXP(LN($K81)+'Valeur de calcul'!$B$8),3)</f>
        <v>#NUM!</v>
      </c>
      <c r="O81" s="11" t="e">
        <f>ROUND(EXP(LN($K81)+2*'Valeur de calcul'!$B$8),3)</f>
        <v>#NUM!</v>
      </c>
      <c r="P81" s="11" t="str">
        <f t="shared" si="8"/>
        <v xml:space="preserve"> </v>
      </c>
      <c r="Q81" s="11"/>
      <c r="R81" s="5" t="e">
        <f>ROUND(EXP((LN($B81)*'Valeur de calcul'!$C$4)+('Terre assolée 0-20cm'!$C81*'Valeur de calcul'!$C$5)+(LN('Terre assolée 0-20cm'!$D81)*'Valeur de calcul'!$C$6)+('Terre assolée 0-20cm'!$E81*'Valeur de calcul'!$C$7)+'Valeur de calcul'!$C$3),1)</f>
        <v>#NUM!</v>
      </c>
      <c r="S81" s="11" t="e">
        <f>ROUND(EXP(LN($R81)-2*'Valeur de calcul'!$C$8),1)</f>
        <v>#NUM!</v>
      </c>
      <c r="T81" s="11" t="e">
        <f>ROUND(EXP(LN($R81)-1*'Valeur de calcul'!$C$8),1)</f>
        <v>#NUM!</v>
      </c>
      <c r="U81" s="11" t="e">
        <f>ROUND(EXP(LN($R81)+1*'Valeur de calcul'!$C$8),1)</f>
        <v>#NUM!</v>
      </c>
      <c r="V81" s="11" t="e">
        <f>ROUND(EXP(LN($R81)+2*'Valeur de calcul'!$C$8),1)</f>
        <v>#NUM!</v>
      </c>
      <c r="W81" s="11" t="str">
        <f t="shared" si="9"/>
        <v xml:space="preserve"> </v>
      </c>
      <c r="X81" s="11"/>
      <c r="Y81" s="4" t="e">
        <f t="shared" si="10"/>
        <v>#NUM!</v>
      </c>
      <c r="Z81" s="11" t="e">
        <f>IF($Y81=0," ",IF($Y81&lt;EXP(-2*'Valeur de calcul'!$B$8),"très basse", IF($Y81&lt;EXP(-1*'Valeur de calcul'!$B$8),"basse",IF($Y81&gt;EXP(2*'Valeur de calcul'!$B$8),"très élevée",IF($Y81&gt;EXP('Valeur de calcul'!$B$8),"élevée","normal")))))</f>
        <v>#NUM!</v>
      </c>
      <c r="AA81" s="4" t="e">
        <f t="shared" si="11"/>
        <v>#NUM!</v>
      </c>
      <c r="AB81" s="11" t="e">
        <f>IF($AA81=0," ",IF($AA81&lt;EXP(-2*'Valeur de calcul'!$C$8),"très basse", IF($AA81&lt;EXP(-1*'Valeur de calcul'!$C$8),"basse",IF($AA81&gt;EXP(2*'Valeur de calcul'!$C$8),"très élevée",IF($AA81&gt;EXP('Valeur de calcul'!$C$8),"élevée","normal")))))</f>
        <v>#NUM!</v>
      </c>
      <c r="AC81" s="11"/>
      <c r="AD81" s="11" t="e">
        <f t="shared" si="12"/>
        <v>#DIV/0!</v>
      </c>
      <c r="AE81" s="11" t="e">
        <f t="shared" si="13"/>
        <v>#DIV/0!</v>
      </c>
    </row>
    <row r="82" spans="1:31" x14ac:dyDescent="0.25">
      <c r="A82" s="9"/>
      <c r="B82" s="9"/>
      <c r="C82" s="9"/>
      <c r="D82" s="9"/>
      <c r="E82" s="9"/>
      <c r="F82" s="9"/>
      <c r="G82" s="9"/>
      <c r="H82" s="9"/>
      <c r="I82" s="11"/>
      <c r="J82" s="11">
        <f t="shared" si="7"/>
        <v>0</v>
      </c>
      <c r="K82" s="11" t="e">
        <f>ROUND((EXP(LN('Terre assolée 0-20cm'!$B82)*'Valeur de calcul'!$B$4+'Terre assolée 0-20cm'!$C82*'Valeur de calcul'!$B$5+LN('Terre assolée 0-20cm'!$D82)*'Valeur de calcul'!$B$6+'Terre assolée 0-20cm'!$E82*'Valeur de calcul'!$B$7+'Valeur de calcul'!$B$3)/24)/(44/12),3)</f>
        <v>#NUM!</v>
      </c>
      <c r="L82" s="11" t="e">
        <f>ROUND(EXP(LN($K82)-2*'Valeur de calcul'!$B$8),3)</f>
        <v>#NUM!</v>
      </c>
      <c r="M82" s="11" t="e">
        <f>ROUND(EXP(LN($K82)-'Valeur de calcul'!$B$8),3)</f>
        <v>#NUM!</v>
      </c>
      <c r="N82" s="11" t="e">
        <f>ROUND(EXP(LN($K82)+'Valeur de calcul'!$B$8),3)</f>
        <v>#NUM!</v>
      </c>
      <c r="O82" s="11" t="e">
        <f>ROUND(EXP(LN($K82)+2*'Valeur de calcul'!$B$8),3)</f>
        <v>#NUM!</v>
      </c>
      <c r="P82" s="11" t="str">
        <f t="shared" si="8"/>
        <v xml:space="preserve"> </v>
      </c>
      <c r="Q82" s="11"/>
      <c r="R82" s="5" t="e">
        <f>ROUND(EXP((LN($B82)*'Valeur de calcul'!$C$4)+('Terre assolée 0-20cm'!$C82*'Valeur de calcul'!$C$5)+(LN('Terre assolée 0-20cm'!$D82)*'Valeur de calcul'!$C$6)+('Terre assolée 0-20cm'!$E82*'Valeur de calcul'!$C$7)+'Valeur de calcul'!$C$3),1)</f>
        <v>#NUM!</v>
      </c>
      <c r="S82" s="11" t="e">
        <f>ROUND(EXP(LN($R82)-2*'Valeur de calcul'!$C$8),1)</f>
        <v>#NUM!</v>
      </c>
      <c r="T82" s="11" t="e">
        <f>ROUND(EXP(LN($R82)-1*'Valeur de calcul'!$C$8),1)</f>
        <v>#NUM!</v>
      </c>
      <c r="U82" s="11" t="e">
        <f>ROUND(EXP(LN($R82)+1*'Valeur de calcul'!$C$8),1)</f>
        <v>#NUM!</v>
      </c>
      <c r="V82" s="11" t="e">
        <f>ROUND(EXP(LN($R82)+2*'Valeur de calcul'!$C$8),1)</f>
        <v>#NUM!</v>
      </c>
      <c r="W82" s="11" t="str">
        <f t="shared" si="9"/>
        <v xml:space="preserve"> </v>
      </c>
      <c r="X82" s="11"/>
      <c r="Y82" s="4" t="e">
        <f t="shared" si="10"/>
        <v>#NUM!</v>
      </c>
      <c r="Z82" s="11" t="e">
        <f>IF($Y82=0," ",IF($Y82&lt;EXP(-2*'Valeur de calcul'!$B$8),"très basse", IF($Y82&lt;EXP(-1*'Valeur de calcul'!$B$8),"basse",IF($Y82&gt;EXP(2*'Valeur de calcul'!$B$8),"très élevée",IF($Y82&gt;EXP('Valeur de calcul'!$B$8),"élevée","normal")))))</f>
        <v>#NUM!</v>
      </c>
      <c r="AA82" s="4" t="e">
        <f t="shared" si="11"/>
        <v>#NUM!</v>
      </c>
      <c r="AB82" s="11" t="e">
        <f>IF($AA82=0," ",IF($AA82&lt;EXP(-2*'Valeur de calcul'!$C$8),"très basse", IF($AA82&lt;EXP(-1*'Valeur de calcul'!$C$8),"basse",IF($AA82&gt;EXP(2*'Valeur de calcul'!$C$8),"très élevée",IF($AA82&gt;EXP('Valeur de calcul'!$C$8),"élevée","normal")))))</f>
        <v>#NUM!</v>
      </c>
      <c r="AC82" s="11"/>
      <c r="AD82" s="11" t="e">
        <f t="shared" si="12"/>
        <v>#DIV/0!</v>
      </c>
      <c r="AE82" s="11" t="e">
        <f t="shared" si="13"/>
        <v>#DIV/0!</v>
      </c>
    </row>
    <row r="83" spans="1:31" x14ac:dyDescent="0.25">
      <c r="A83" s="9"/>
      <c r="B83" s="9"/>
      <c r="C83" s="9"/>
      <c r="D83" s="9"/>
      <c r="E83" s="9"/>
      <c r="F83" s="9"/>
      <c r="G83" s="9"/>
      <c r="H83" s="9"/>
      <c r="I83" s="11"/>
      <c r="J83" s="11">
        <f t="shared" si="7"/>
        <v>0</v>
      </c>
      <c r="K83" s="11" t="e">
        <f>ROUND((EXP(LN('Terre assolée 0-20cm'!$B83)*'Valeur de calcul'!$B$4+'Terre assolée 0-20cm'!$C83*'Valeur de calcul'!$B$5+LN('Terre assolée 0-20cm'!$D83)*'Valeur de calcul'!$B$6+'Terre assolée 0-20cm'!$E83*'Valeur de calcul'!$B$7+'Valeur de calcul'!$B$3)/24)/(44/12),3)</f>
        <v>#NUM!</v>
      </c>
      <c r="L83" s="11" t="e">
        <f>ROUND(EXP(LN($K83)-2*'Valeur de calcul'!$B$8),3)</f>
        <v>#NUM!</v>
      </c>
      <c r="M83" s="11" t="e">
        <f>ROUND(EXP(LN($K83)-'Valeur de calcul'!$B$8),3)</f>
        <v>#NUM!</v>
      </c>
      <c r="N83" s="11" t="e">
        <f>ROUND(EXP(LN($K83)+'Valeur de calcul'!$B$8),3)</f>
        <v>#NUM!</v>
      </c>
      <c r="O83" s="11" t="e">
        <f>ROUND(EXP(LN($K83)+2*'Valeur de calcul'!$B$8),3)</f>
        <v>#NUM!</v>
      </c>
      <c r="P83" s="11" t="str">
        <f t="shared" si="8"/>
        <v xml:space="preserve"> </v>
      </c>
      <c r="Q83" s="11"/>
      <c r="R83" s="5" t="e">
        <f>ROUND(EXP((LN($B83)*'Valeur de calcul'!$C$4)+('Terre assolée 0-20cm'!$C83*'Valeur de calcul'!$C$5)+(LN('Terre assolée 0-20cm'!$D83)*'Valeur de calcul'!$C$6)+('Terre assolée 0-20cm'!$E83*'Valeur de calcul'!$C$7)+'Valeur de calcul'!$C$3),1)</f>
        <v>#NUM!</v>
      </c>
      <c r="S83" s="11" t="e">
        <f>ROUND(EXP(LN($R83)-2*'Valeur de calcul'!$C$8),1)</f>
        <v>#NUM!</v>
      </c>
      <c r="T83" s="11" t="e">
        <f>ROUND(EXP(LN($R83)-1*'Valeur de calcul'!$C$8),1)</f>
        <v>#NUM!</v>
      </c>
      <c r="U83" s="11" t="e">
        <f>ROUND(EXP(LN($R83)+1*'Valeur de calcul'!$C$8),1)</f>
        <v>#NUM!</v>
      </c>
      <c r="V83" s="11" t="e">
        <f>ROUND(EXP(LN($R83)+2*'Valeur de calcul'!$C$8),1)</f>
        <v>#NUM!</v>
      </c>
      <c r="W83" s="11" t="str">
        <f t="shared" si="9"/>
        <v xml:space="preserve"> </v>
      </c>
      <c r="X83" s="11"/>
      <c r="Y83" s="4" t="e">
        <f t="shared" si="10"/>
        <v>#NUM!</v>
      </c>
      <c r="Z83" s="11" t="e">
        <f>IF($Y83=0," ",IF($Y83&lt;EXP(-2*'Valeur de calcul'!$B$8),"très basse", IF($Y83&lt;EXP(-1*'Valeur de calcul'!$B$8),"basse",IF($Y83&gt;EXP(2*'Valeur de calcul'!$B$8),"très élevée",IF($Y83&gt;EXP('Valeur de calcul'!$B$8),"élevée","normal")))))</f>
        <v>#NUM!</v>
      </c>
      <c r="AA83" s="4" t="e">
        <f t="shared" si="11"/>
        <v>#NUM!</v>
      </c>
      <c r="AB83" s="11" t="e">
        <f>IF($AA83=0," ",IF($AA83&lt;EXP(-2*'Valeur de calcul'!$C$8),"très basse", IF($AA83&lt;EXP(-1*'Valeur de calcul'!$C$8),"basse",IF($AA83&gt;EXP(2*'Valeur de calcul'!$C$8),"très élevée",IF($AA83&gt;EXP('Valeur de calcul'!$C$8),"élevée","normal")))))</f>
        <v>#NUM!</v>
      </c>
      <c r="AC83" s="11"/>
      <c r="AD83" s="11" t="e">
        <f t="shared" si="12"/>
        <v>#DIV/0!</v>
      </c>
      <c r="AE83" s="11" t="e">
        <f t="shared" si="13"/>
        <v>#DIV/0!</v>
      </c>
    </row>
    <row r="84" spans="1:31" x14ac:dyDescent="0.25">
      <c r="A84" s="9"/>
      <c r="B84" s="9"/>
      <c r="C84" s="9"/>
      <c r="D84" s="9"/>
      <c r="E84" s="9"/>
      <c r="F84" s="9"/>
      <c r="G84" s="9"/>
      <c r="H84" s="9"/>
      <c r="I84" s="11"/>
      <c r="J84" s="11">
        <f t="shared" si="7"/>
        <v>0</v>
      </c>
      <c r="K84" s="11" t="e">
        <f>ROUND((EXP(LN('Terre assolée 0-20cm'!$B84)*'Valeur de calcul'!$B$4+'Terre assolée 0-20cm'!$C84*'Valeur de calcul'!$B$5+LN('Terre assolée 0-20cm'!$D84)*'Valeur de calcul'!$B$6+'Terre assolée 0-20cm'!$E84*'Valeur de calcul'!$B$7+'Valeur de calcul'!$B$3)/24)/(44/12),3)</f>
        <v>#NUM!</v>
      </c>
      <c r="L84" s="11" t="e">
        <f>ROUND(EXP(LN($K84)-2*'Valeur de calcul'!$B$8),3)</f>
        <v>#NUM!</v>
      </c>
      <c r="M84" s="11" t="e">
        <f>ROUND(EXP(LN($K84)-'Valeur de calcul'!$B$8),3)</f>
        <v>#NUM!</v>
      </c>
      <c r="N84" s="11" t="e">
        <f>ROUND(EXP(LN($K84)+'Valeur de calcul'!$B$8),3)</f>
        <v>#NUM!</v>
      </c>
      <c r="O84" s="11" t="e">
        <f>ROUND(EXP(LN($K84)+2*'Valeur de calcul'!$B$8),3)</f>
        <v>#NUM!</v>
      </c>
      <c r="P84" s="11" t="str">
        <f t="shared" si="8"/>
        <v xml:space="preserve"> </v>
      </c>
      <c r="Q84" s="11"/>
      <c r="R84" s="5" t="e">
        <f>ROUND(EXP((LN($B84)*'Valeur de calcul'!$C$4)+('Terre assolée 0-20cm'!$C84*'Valeur de calcul'!$C$5)+(LN('Terre assolée 0-20cm'!$D84)*'Valeur de calcul'!$C$6)+('Terre assolée 0-20cm'!$E84*'Valeur de calcul'!$C$7)+'Valeur de calcul'!$C$3),1)</f>
        <v>#NUM!</v>
      </c>
      <c r="S84" s="11" t="e">
        <f>ROUND(EXP(LN($R84)-2*'Valeur de calcul'!$C$8),1)</f>
        <v>#NUM!</v>
      </c>
      <c r="T84" s="11" t="e">
        <f>ROUND(EXP(LN($R84)-1*'Valeur de calcul'!$C$8),1)</f>
        <v>#NUM!</v>
      </c>
      <c r="U84" s="11" t="e">
        <f>ROUND(EXP(LN($R84)+1*'Valeur de calcul'!$C$8),1)</f>
        <v>#NUM!</v>
      </c>
      <c r="V84" s="11" t="e">
        <f>ROUND(EXP(LN($R84)+2*'Valeur de calcul'!$C$8),1)</f>
        <v>#NUM!</v>
      </c>
      <c r="W84" s="11" t="str">
        <f t="shared" si="9"/>
        <v xml:space="preserve"> </v>
      </c>
      <c r="X84" s="11"/>
      <c r="Y84" s="4" t="e">
        <f t="shared" si="10"/>
        <v>#NUM!</v>
      </c>
      <c r="Z84" s="11" t="e">
        <f>IF($Y84=0," ",IF($Y84&lt;EXP(-2*'Valeur de calcul'!$B$8),"très basse", IF($Y84&lt;EXP(-1*'Valeur de calcul'!$B$8),"basse",IF($Y84&gt;EXP(2*'Valeur de calcul'!$B$8),"très élevée",IF($Y84&gt;EXP('Valeur de calcul'!$B$8),"élevée","normal")))))</f>
        <v>#NUM!</v>
      </c>
      <c r="AA84" s="4" t="e">
        <f t="shared" si="11"/>
        <v>#NUM!</v>
      </c>
      <c r="AB84" s="11" t="e">
        <f>IF($AA84=0," ",IF($AA84&lt;EXP(-2*'Valeur de calcul'!$C$8),"très basse", IF($AA84&lt;EXP(-1*'Valeur de calcul'!$C$8),"basse",IF($AA84&gt;EXP(2*'Valeur de calcul'!$C$8),"très élevée",IF($AA84&gt;EXP('Valeur de calcul'!$C$8),"élevée","normal")))))</f>
        <v>#NUM!</v>
      </c>
      <c r="AC84" s="11"/>
      <c r="AD84" s="11" t="e">
        <f t="shared" si="12"/>
        <v>#DIV/0!</v>
      </c>
      <c r="AE84" s="11" t="e">
        <f t="shared" si="13"/>
        <v>#DIV/0!</v>
      </c>
    </row>
    <row r="85" spans="1:31" x14ac:dyDescent="0.25">
      <c r="A85" s="9"/>
      <c r="B85" s="9"/>
      <c r="C85" s="9"/>
      <c r="D85" s="9"/>
      <c r="E85" s="9"/>
      <c r="F85" s="9"/>
      <c r="G85" s="9"/>
      <c r="H85" s="9"/>
      <c r="I85" s="11"/>
      <c r="J85" s="11">
        <f t="shared" si="7"/>
        <v>0</v>
      </c>
      <c r="K85" s="11" t="e">
        <f>ROUND((EXP(LN('Terre assolée 0-20cm'!$B85)*'Valeur de calcul'!$B$4+'Terre assolée 0-20cm'!$C85*'Valeur de calcul'!$B$5+LN('Terre assolée 0-20cm'!$D85)*'Valeur de calcul'!$B$6+'Terre assolée 0-20cm'!$E85*'Valeur de calcul'!$B$7+'Valeur de calcul'!$B$3)/24)/(44/12),3)</f>
        <v>#NUM!</v>
      </c>
      <c r="L85" s="11" t="e">
        <f>ROUND(EXP(LN($K85)-2*'Valeur de calcul'!$B$8),3)</f>
        <v>#NUM!</v>
      </c>
      <c r="M85" s="11" t="e">
        <f>ROUND(EXP(LN($K85)-'Valeur de calcul'!$B$8),3)</f>
        <v>#NUM!</v>
      </c>
      <c r="N85" s="11" t="e">
        <f>ROUND(EXP(LN($K85)+'Valeur de calcul'!$B$8),3)</f>
        <v>#NUM!</v>
      </c>
      <c r="O85" s="11" t="e">
        <f>ROUND(EXP(LN($K85)+2*'Valeur de calcul'!$B$8),3)</f>
        <v>#NUM!</v>
      </c>
      <c r="P85" s="11" t="str">
        <f t="shared" si="8"/>
        <v xml:space="preserve"> </v>
      </c>
      <c r="Q85" s="11"/>
      <c r="R85" s="5" t="e">
        <f>ROUND(EXP((LN($B85)*'Valeur de calcul'!$C$4)+('Terre assolée 0-20cm'!$C85*'Valeur de calcul'!$C$5)+(LN('Terre assolée 0-20cm'!$D85)*'Valeur de calcul'!$C$6)+('Terre assolée 0-20cm'!$E85*'Valeur de calcul'!$C$7)+'Valeur de calcul'!$C$3),1)</f>
        <v>#NUM!</v>
      </c>
      <c r="S85" s="11" t="e">
        <f>ROUND(EXP(LN($R85)-2*'Valeur de calcul'!$C$8),1)</f>
        <v>#NUM!</v>
      </c>
      <c r="T85" s="11" t="e">
        <f>ROUND(EXP(LN($R85)-1*'Valeur de calcul'!$C$8),1)</f>
        <v>#NUM!</v>
      </c>
      <c r="U85" s="11" t="e">
        <f>ROUND(EXP(LN($R85)+1*'Valeur de calcul'!$C$8),1)</f>
        <v>#NUM!</v>
      </c>
      <c r="V85" s="11" t="e">
        <f>ROUND(EXP(LN($R85)+2*'Valeur de calcul'!$C$8),1)</f>
        <v>#NUM!</v>
      </c>
      <c r="W85" s="11" t="str">
        <f t="shared" si="9"/>
        <v xml:space="preserve"> </v>
      </c>
      <c r="X85" s="11"/>
      <c r="Y85" s="4" t="e">
        <f t="shared" si="10"/>
        <v>#NUM!</v>
      </c>
      <c r="Z85" s="11" t="e">
        <f>IF($Y85=0," ",IF($Y85&lt;EXP(-2*'Valeur de calcul'!$B$8),"très basse", IF($Y85&lt;EXP(-1*'Valeur de calcul'!$B$8),"basse",IF($Y85&gt;EXP(2*'Valeur de calcul'!$B$8),"très élevée",IF($Y85&gt;EXP('Valeur de calcul'!$B$8),"élevée","normal")))))</f>
        <v>#NUM!</v>
      </c>
      <c r="AA85" s="4" t="e">
        <f t="shared" si="11"/>
        <v>#NUM!</v>
      </c>
      <c r="AB85" s="11" t="e">
        <f>IF($AA85=0," ",IF($AA85&lt;EXP(-2*'Valeur de calcul'!$C$8),"très basse", IF($AA85&lt;EXP(-1*'Valeur de calcul'!$C$8),"basse",IF($AA85&gt;EXP(2*'Valeur de calcul'!$C$8),"très élevée",IF($AA85&gt;EXP('Valeur de calcul'!$C$8),"élevée","normal")))))</f>
        <v>#NUM!</v>
      </c>
      <c r="AC85" s="11"/>
      <c r="AD85" s="11" t="e">
        <f t="shared" si="12"/>
        <v>#DIV/0!</v>
      </c>
      <c r="AE85" s="11" t="e">
        <f t="shared" si="13"/>
        <v>#DIV/0!</v>
      </c>
    </row>
    <row r="86" spans="1:31" x14ac:dyDescent="0.25">
      <c r="A86" s="9"/>
      <c r="B86" s="9"/>
      <c r="C86" s="9"/>
      <c r="D86" s="9"/>
      <c r="E86" s="9"/>
      <c r="F86" s="9"/>
      <c r="G86" s="9"/>
      <c r="H86" s="9"/>
      <c r="I86" s="11"/>
      <c r="J86" s="11">
        <f t="shared" si="7"/>
        <v>0</v>
      </c>
      <c r="K86" s="11" t="e">
        <f>ROUND((EXP(LN('Terre assolée 0-20cm'!$B86)*'Valeur de calcul'!$B$4+'Terre assolée 0-20cm'!$C86*'Valeur de calcul'!$B$5+LN('Terre assolée 0-20cm'!$D86)*'Valeur de calcul'!$B$6+'Terre assolée 0-20cm'!$E86*'Valeur de calcul'!$B$7+'Valeur de calcul'!$B$3)/24)/(44/12),3)</f>
        <v>#NUM!</v>
      </c>
      <c r="L86" s="11" t="e">
        <f>ROUND(EXP(LN($K86)-2*'Valeur de calcul'!$B$8),3)</f>
        <v>#NUM!</v>
      </c>
      <c r="M86" s="11" t="e">
        <f>ROUND(EXP(LN($K86)-'Valeur de calcul'!$B$8),3)</f>
        <v>#NUM!</v>
      </c>
      <c r="N86" s="11" t="e">
        <f>ROUND(EXP(LN($K86)+'Valeur de calcul'!$B$8),3)</f>
        <v>#NUM!</v>
      </c>
      <c r="O86" s="11" t="e">
        <f>ROUND(EXP(LN($K86)+2*'Valeur de calcul'!$B$8),3)</f>
        <v>#NUM!</v>
      </c>
      <c r="P86" s="11" t="str">
        <f t="shared" si="8"/>
        <v xml:space="preserve"> </v>
      </c>
      <c r="Q86" s="11"/>
      <c r="R86" s="5" t="e">
        <f>ROUND(EXP((LN($B86)*'Valeur de calcul'!$C$4)+('Terre assolée 0-20cm'!$C86*'Valeur de calcul'!$C$5)+(LN('Terre assolée 0-20cm'!$D86)*'Valeur de calcul'!$C$6)+('Terre assolée 0-20cm'!$E86*'Valeur de calcul'!$C$7)+'Valeur de calcul'!$C$3),1)</f>
        <v>#NUM!</v>
      </c>
      <c r="S86" s="11" t="e">
        <f>ROUND(EXP(LN($R86)-2*'Valeur de calcul'!$C$8),1)</f>
        <v>#NUM!</v>
      </c>
      <c r="T86" s="11" t="e">
        <f>ROUND(EXP(LN($R86)-1*'Valeur de calcul'!$C$8),1)</f>
        <v>#NUM!</v>
      </c>
      <c r="U86" s="11" t="e">
        <f>ROUND(EXP(LN($R86)+1*'Valeur de calcul'!$C$8),1)</f>
        <v>#NUM!</v>
      </c>
      <c r="V86" s="11" t="e">
        <f>ROUND(EXP(LN($R86)+2*'Valeur de calcul'!$C$8),1)</f>
        <v>#NUM!</v>
      </c>
      <c r="W86" s="11" t="str">
        <f t="shared" si="9"/>
        <v xml:space="preserve"> </v>
      </c>
      <c r="X86" s="11"/>
      <c r="Y86" s="4" t="e">
        <f t="shared" si="10"/>
        <v>#NUM!</v>
      </c>
      <c r="Z86" s="11" t="e">
        <f>IF($Y86=0," ",IF($Y86&lt;EXP(-2*'Valeur de calcul'!$B$8),"très basse", IF($Y86&lt;EXP(-1*'Valeur de calcul'!$B$8),"basse",IF($Y86&gt;EXP(2*'Valeur de calcul'!$B$8),"très élevée",IF($Y86&gt;EXP('Valeur de calcul'!$B$8),"élevée","normal")))))</f>
        <v>#NUM!</v>
      </c>
      <c r="AA86" s="4" t="e">
        <f t="shared" si="11"/>
        <v>#NUM!</v>
      </c>
      <c r="AB86" s="11" t="e">
        <f>IF($AA86=0," ",IF($AA86&lt;EXP(-2*'Valeur de calcul'!$C$8),"très basse", IF($AA86&lt;EXP(-1*'Valeur de calcul'!$C$8),"basse",IF($AA86&gt;EXP(2*'Valeur de calcul'!$C$8),"très élevée",IF($AA86&gt;EXP('Valeur de calcul'!$C$8),"élevée","normal")))))</f>
        <v>#NUM!</v>
      </c>
      <c r="AC86" s="11"/>
      <c r="AD86" s="11" t="e">
        <f t="shared" si="12"/>
        <v>#DIV/0!</v>
      </c>
      <c r="AE86" s="11" t="e">
        <f t="shared" si="13"/>
        <v>#DIV/0!</v>
      </c>
    </row>
    <row r="87" spans="1:31" x14ac:dyDescent="0.25">
      <c r="A87" s="9"/>
      <c r="B87" s="9"/>
      <c r="C87" s="9"/>
      <c r="D87" s="9"/>
      <c r="E87" s="9"/>
      <c r="F87" s="9"/>
      <c r="G87" s="9"/>
      <c r="H87" s="9"/>
      <c r="I87" s="11"/>
      <c r="J87" s="11">
        <f t="shared" si="7"/>
        <v>0</v>
      </c>
      <c r="K87" s="11" t="e">
        <f>ROUND((EXP(LN('Terre assolée 0-20cm'!$B87)*'Valeur de calcul'!$B$4+'Terre assolée 0-20cm'!$C87*'Valeur de calcul'!$B$5+LN('Terre assolée 0-20cm'!$D87)*'Valeur de calcul'!$B$6+'Terre assolée 0-20cm'!$E87*'Valeur de calcul'!$B$7+'Valeur de calcul'!$B$3)/24)/(44/12),3)</f>
        <v>#NUM!</v>
      </c>
      <c r="L87" s="11" t="e">
        <f>ROUND(EXP(LN($K87)-2*'Valeur de calcul'!$B$8),3)</f>
        <v>#NUM!</v>
      </c>
      <c r="M87" s="11" t="e">
        <f>ROUND(EXP(LN($K87)-'Valeur de calcul'!$B$8),3)</f>
        <v>#NUM!</v>
      </c>
      <c r="N87" s="11" t="e">
        <f>ROUND(EXP(LN($K87)+'Valeur de calcul'!$B$8),3)</f>
        <v>#NUM!</v>
      </c>
      <c r="O87" s="11" t="e">
        <f>ROUND(EXP(LN($K87)+2*'Valeur de calcul'!$B$8),3)</f>
        <v>#NUM!</v>
      </c>
      <c r="P87" s="11" t="str">
        <f t="shared" si="8"/>
        <v xml:space="preserve"> </v>
      </c>
      <c r="Q87" s="11"/>
      <c r="R87" s="5" t="e">
        <f>ROUND(EXP((LN($B87)*'Valeur de calcul'!$C$4)+('Terre assolée 0-20cm'!$C87*'Valeur de calcul'!$C$5)+(LN('Terre assolée 0-20cm'!$D87)*'Valeur de calcul'!$C$6)+('Terre assolée 0-20cm'!$E87*'Valeur de calcul'!$C$7)+'Valeur de calcul'!$C$3),1)</f>
        <v>#NUM!</v>
      </c>
      <c r="S87" s="11" t="e">
        <f>ROUND(EXP(LN($R87)-2*'Valeur de calcul'!$C$8),1)</f>
        <v>#NUM!</v>
      </c>
      <c r="T87" s="11" t="e">
        <f>ROUND(EXP(LN($R87)-1*'Valeur de calcul'!$C$8),1)</f>
        <v>#NUM!</v>
      </c>
      <c r="U87" s="11" t="e">
        <f>ROUND(EXP(LN($R87)+1*'Valeur de calcul'!$C$8),1)</f>
        <v>#NUM!</v>
      </c>
      <c r="V87" s="11" t="e">
        <f>ROUND(EXP(LN($R87)+2*'Valeur de calcul'!$C$8),1)</f>
        <v>#NUM!</v>
      </c>
      <c r="W87" s="11" t="str">
        <f t="shared" si="9"/>
        <v xml:space="preserve"> </v>
      </c>
      <c r="X87" s="11"/>
      <c r="Y87" s="4" t="e">
        <f t="shared" si="10"/>
        <v>#NUM!</v>
      </c>
      <c r="Z87" s="11" t="e">
        <f>IF($Y87=0," ",IF($Y87&lt;EXP(-2*'Valeur de calcul'!$B$8),"très basse", IF($Y87&lt;EXP(-1*'Valeur de calcul'!$B$8),"basse",IF($Y87&gt;EXP(2*'Valeur de calcul'!$B$8),"très élevée",IF($Y87&gt;EXP('Valeur de calcul'!$B$8),"élevée","normal")))))</f>
        <v>#NUM!</v>
      </c>
      <c r="AA87" s="4" t="e">
        <f t="shared" si="11"/>
        <v>#NUM!</v>
      </c>
      <c r="AB87" s="11" t="e">
        <f>IF($AA87=0," ",IF($AA87&lt;EXP(-2*'Valeur de calcul'!$C$8),"très basse", IF($AA87&lt;EXP(-1*'Valeur de calcul'!$C$8),"basse",IF($AA87&gt;EXP(2*'Valeur de calcul'!$C$8),"très élevée",IF($AA87&gt;EXP('Valeur de calcul'!$C$8),"élevée","normal")))))</f>
        <v>#NUM!</v>
      </c>
      <c r="AC87" s="11"/>
      <c r="AD87" s="11" t="e">
        <f t="shared" si="12"/>
        <v>#DIV/0!</v>
      </c>
      <c r="AE87" s="11" t="e">
        <f t="shared" si="13"/>
        <v>#DIV/0!</v>
      </c>
    </row>
    <row r="88" spans="1:31" x14ac:dyDescent="0.25">
      <c r="A88" s="9"/>
      <c r="B88" s="9"/>
      <c r="C88" s="9"/>
      <c r="D88" s="9"/>
      <c r="E88" s="9"/>
      <c r="F88" s="9"/>
      <c r="G88" s="9"/>
      <c r="H88" s="9"/>
      <c r="I88" s="11"/>
      <c r="J88" s="11">
        <f t="shared" si="7"/>
        <v>0</v>
      </c>
      <c r="K88" s="11" t="e">
        <f>ROUND((EXP(LN('Terre assolée 0-20cm'!$B88)*'Valeur de calcul'!$B$4+'Terre assolée 0-20cm'!$C88*'Valeur de calcul'!$B$5+LN('Terre assolée 0-20cm'!$D88)*'Valeur de calcul'!$B$6+'Terre assolée 0-20cm'!$E88*'Valeur de calcul'!$B$7+'Valeur de calcul'!$B$3)/24)/(44/12),3)</f>
        <v>#NUM!</v>
      </c>
      <c r="L88" s="11" t="e">
        <f>ROUND(EXP(LN($K88)-2*'Valeur de calcul'!$B$8),3)</f>
        <v>#NUM!</v>
      </c>
      <c r="M88" s="11" t="e">
        <f>ROUND(EXP(LN($K88)-'Valeur de calcul'!$B$8),3)</f>
        <v>#NUM!</v>
      </c>
      <c r="N88" s="11" t="e">
        <f>ROUND(EXP(LN($K88)+'Valeur de calcul'!$B$8),3)</f>
        <v>#NUM!</v>
      </c>
      <c r="O88" s="11" t="e">
        <f>ROUND(EXP(LN($K88)+2*'Valeur de calcul'!$B$8),3)</f>
        <v>#NUM!</v>
      </c>
      <c r="P88" s="11" t="str">
        <f t="shared" si="8"/>
        <v xml:space="preserve"> </v>
      </c>
      <c r="Q88" s="11"/>
      <c r="R88" s="5" t="e">
        <f>ROUND(EXP((LN($B88)*'Valeur de calcul'!$C$4)+('Terre assolée 0-20cm'!$C88*'Valeur de calcul'!$C$5)+(LN('Terre assolée 0-20cm'!$D88)*'Valeur de calcul'!$C$6)+('Terre assolée 0-20cm'!$E88*'Valeur de calcul'!$C$7)+'Valeur de calcul'!$C$3),1)</f>
        <v>#NUM!</v>
      </c>
      <c r="S88" s="11" t="e">
        <f>ROUND(EXP(LN($R88)-2*'Valeur de calcul'!$C$8),1)</f>
        <v>#NUM!</v>
      </c>
      <c r="T88" s="11" t="e">
        <f>ROUND(EXP(LN($R88)-1*'Valeur de calcul'!$C$8),1)</f>
        <v>#NUM!</v>
      </c>
      <c r="U88" s="11" t="e">
        <f>ROUND(EXP(LN($R88)+1*'Valeur de calcul'!$C$8),1)</f>
        <v>#NUM!</v>
      </c>
      <c r="V88" s="11" t="e">
        <f>ROUND(EXP(LN($R88)+2*'Valeur de calcul'!$C$8),1)</f>
        <v>#NUM!</v>
      </c>
      <c r="W88" s="11" t="str">
        <f t="shared" si="9"/>
        <v xml:space="preserve"> </v>
      </c>
      <c r="X88" s="11"/>
      <c r="Y88" s="4" t="e">
        <f t="shared" si="10"/>
        <v>#NUM!</v>
      </c>
      <c r="Z88" s="11" t="e">
        <f>IF($Y88=0," ",IF($Y88&lt;EXP(-2*'Valeur de calcul'!$B$8),"très basse", IF($Y88&lt;EXP(-1*'Valeur de calcul'!$B$8),"basse",IF($Y88&gt;EXP(2*'Valeur de calcul'!$B$8),"très élevée",IF($Y88&gt;EXP('Valeur de calcul'!$B$8),"élevée","normal")))))</f>
        <v>#NUM!</v>
      </c>
      <c r="AA88" s="4" t="e">
        <f t="shared" si="11"/>
        <v>#NUM!</v>
      </c>
      <c r="AB88" s="11" t="e">
        <f>IF($AA88=0," ",IF($AA88&lt;EXP(-2*'Valeur de calcul'!$C$8),"très basse", IF($AA88&lt;EXP(-1*'Valeur de calcul'!$C$8),"basse",IF($AA88&gt;EXP(2*'Valeur de calcul'!$C$8),"très élevée",IF($AA88&gt;EXP('Valeur de calcul'!$C$8),"élevée","normal")))))</f>
        <v>#NUM!</v>
      </c>
      <c r="AC88" s="11"/>
      <c r="AD88" s="11" t="e">
        <f t="shared" si="12"/>
        <v>#DIV/0!</v>
      </c>
      <c r="AE88" s="11" t="e">
        <f t="shared" si="13"/>
        <v>#DIV/0!</v>
      </c>
    </row>
    <row r="89" spans="1:31" x14ac:dyDescent="0.25">
      <c r="A89" s="9"/>
      <c r="B89" s="9"/>
      <c r="C89" s="9"/>
      <c r="D89" s="9"/>
      <c r="E89" s="9"/>
      <c r="F89" s="9"/>
      <c r="G89" s="9"/>
      <c r="H89" s="9"/>
      <c r="I89" s="11"/>
      <c r="J89" s="11">
        <f t="shared" si="7"/>
        <v>0</v>
      </c>
      <c r="K89" s="11" t="e">
        <f>ROUND((EXP(LN('Terre assolée 0-20cm'!$B89)*'Valeur de calcul'!$B$4+'Terre assolée 0-20cm'!$C89*'Valeur de calcul'!$B$5+LN('Terre assolée 0-20cm'!$D89)*'Valeur de calcul'!$B$6+'Terre assolée 0-20cm'!$E89*'Valeur de calcul'!$B$7+'Valeur de calcul'!$B$3)/24)/(44/12),3)</f>
        <v>#NUM!</v>
      </c>
      <c r="L89" s="11" t="e">
        <f>ROUND(EXP(LN($K89)-2*'Valeur de calcul'!$B$8),3)</f>
        <v>#NUM!</v>
      </c>
      <c r="M89" s="11" t="e">
        <f>ROUND(EXP(LN($K89)-'Valeur de calcul'!$B$8),3)</f>
        <v>#NUM!</v>
      </c>
      <c r="N89" s="11" t="e">
        <f>ROUND(EXP(LN($K89)+'Valeur de calcul'!$B$8),3)</f>
        <v>#NUM!</v>
      </c>
      <c r="O89" s="11" t="e">
        <f>ROUND(EXP(LN($K89)+2*'Valeur de calcul'!$B$8),3)</f>
        <v>#NUM!</v>
      </c>
      <c r="P89" s="11" t="str">
        <f t="shared" si="8"/>
        <v xml:space="preserve"> </v>
      </c>
      <c r="Q89" s="11"/>
      <c r="R89" s="5" t="e">
        <f>ROUND(EXP((LN($B89)*'Valeur de calcul'!$C$4)+('Terre assolée 0-20cm'!$C89*'Valeur de calcul'!$C$5)+(LN('Terre assolée 0-20cm'!$D89)*'Valeur de calcul'!$C$6)+('Terre assolée 0-20cm'!$E89*'Valeur de calcul'!$C$7)+'Valeur de calcul'!$C$3),1)</f>
        <v>#NUM!</v>
      </c>
      <c r="S89" s="11" t="e">
        <f>ROUND(EXP(LN($R89)-2*'Valeur de calcul'!$C$8),1)</f>
        <v>#NUM!</v>
      </c>
      <c r="T89" s="11" t="e">
        <f>ROUND(EXP(LN($R89)-1*'Valeur de calcul'!$C$8),1)</f>
        <v>#NUM!</v>
      </c>
      <c r="U89" s="11" t="e">
        <f>ROUND(EXP(LN($R89)+1*'Valeur de calcul'!$C$8),1)</f>
        <v>#NUM!</v>
      </c>
      <c r="V89" s="11" t="e">
        <f>ROUND(EXP(LN($R89)+2*'Valeur de calcul'!$C$8),1)</f>
        <v>#NUM!</v>
      </c>
      <c r="W89" s="11" t="str">
        <f t="shared" si="9"/>
        <v xml:space="preserve"> </v>
      </c>
      <c r="X89" s="11"/>
      <c r="Y89" s="4" t="e">
        <f t="shared" si="10"/>
        <v>#NUM!</v>
      </c>
      <c r="Z89" s="11" t="e">
        <f>IF($Y89=0," ",IF($Y89&lt;EXP(-2*'Valeur de calcul'!$B$8),"très basse", IF($Y89&lt;EXP(-1*'Valeur de calcul'!$B$8),"basse",IF($Y89&gt;EXP(2*'Valeur de calcul'!$B$8),"très élevée",IF($Y89&gt;EXP('Valeur de calcul'!$B$8),"élevée","normal")))))</f>
        <v>#NUM!</v>
      </c>
      <c r="AA89" s="4" t="e">
        <f t="shared" si="11"/>
        <v>#NUM!</v>
      </c>
      <c r="AB89" s="11" t="e">
        <f>IF($AA89=0," ",IF($AA89&lt;EXP(-2*'Valeur de calcul'!$C$8),"très basse", IF($AA89&lt;EXP(-1*'Valeur de calcul'!$C$8),"basse",IF($AA89&gt;EXP(2*'Valeur de calcul'!$C$8),"très élevée",IF($AA89&gt;EXP('Valeur de calcul'!$C$8),"élevée","normal")))))</f>
        <v>#NUM!</v>
      </c>
      <c r="AC89" s="11"/>
      <c r="AD89" s="11" t="e">
        <f t="shared" si="12"/>
        <v>#DIV/0!</v>
      </c>
      <c r="AE89" s="11" t="e">
        <f t="shared" si="13"/>
        <v>#DIV/0!</v>
      </c>
    </row>
    <row r="90" spans="1:31" x14ac:dyDescent="0.25">
      <c r="A90" s="9"/>
      <c r="B90" s="9"/>
      <c r="C90" s="9"/>
      <c r="D90" s="9"/>
      <c r="E90" s="9"/>
      <c r="F90" s="9"/>
      <c r="G90" s="9"/>
      <c r="H90" s="9"/>
      <c r="I90" s="11"/>
      <c r="J90" s="11">
        <f t="shared" si="7"/>
        <v>0</v>
      </c>
      <c r="K90" s="11" t="e">
        <f>ROUND((EXP(LN('Terre assolée 0-20cm'!$B90)*'Valeur de calcul'!$B$4+'Terre assolée 0-20cm'!$C90*'Valeur de calcul'!$B$5+LN('Terre assolée 0-20cm'!$D90)*'Valeur de calcul'!$B$6+'Terre assolée 0-20cm'!$E90*'Valeur de calcul'!$B$7+'Valeur de calcul'!$B$3)/24)/(44/12),3)</f>
        <v>#NUM!</v>
      </c>
      <c r="L90" s="11" t="e">
        <f>ROUND(EXP(LN($K90)-2*'Valeur de calcul'!$B$8),3)</f>
        <v>#NUM!</v>
      </c>
      <c r="M90" s="11" t="e">
        <f>ROUND(EXP(LN($K90)-'Valeur de calcul'!$B$8),3)</f>
        <v>#NUM!</v>
      </c>
      <c r="N90" s="11" t="e">
        <f>ROUND(EXP(LN($K90)+'Valeur de calcul'!$B$8),3)</f>
        <v>#NUM!</v>
      </c>
      <c r="O90" s="11" t="e">
        <f>ROUND(EXP(LN($K90)+2*'Valeur de calcul'!$B$8),3)</f>
        <v>#NUM!</v>
      </c>
      <c r="P90" s="11" t="str">
        <f t="shared" si="8"/>
        <v xml:space="preserve"> </v>
      </c>
      <c r="Q90" s="11"/>
      <c r="R90" s="5" t="e">
        <f>ROUND(EXP((LN($B90)*'Valeur de calcul'!$C$4)+('Terre assolée 0-20cm'!$C90*'Valeur de calcul'!$C$5)+(LN('Terre assolée 0-20cm'!$D90)*'Valeur de calcul'!$C$6)+('Terre assolée 0-20cm'!$E90*'Valeur de calcul'!$C$7)+'Valeur de calcul'!$C$3),1)</f>
        <v>#NUM!</v>
      </c>
      <c r="S90" s="11" t="e">
        <f>ROUND(EXP(LN($R90)-2*'Valeur de calcul'!$C$8),1)</f>
        <v>#NUM!</v>
      </c>
      <c r="T90" s="11" t="e">
        <f>ROUND(EXP(LN($R90)-1*'Valeur de calcul'!$C$8),1)</f>
        <v>#NUM!</v>
      </c>
      <c r="U90" s="11" t="e">
        <f>ROUND(EXP(LN($R90)+1*'Valeur de calcul'!$C$8),1)</f>
        <v>#NUM!</v>
      </c>
      <c r="V90" s="11" t="e">
        <f>ROUND(EXP(LN($R90)+2*'Valeur de calcul'!$C$8),1)</f>
        <v>#NUM!</v>
      </c>
      <c r="W90" s="11" t="str">
        <f t="shared" si="9"/>
        <v xml:space="preserve"> </v>
      </c>
      <c r="X90" s="11"/>
      <c r="Y90" s="4" t="e">
        <f t="shared" si="10"/>
        <v>#NUM!</v>
      </c>
      <c r="Z90" s="11" t="e">
        <f>IF($Y90=0," ",IF($Y90&lt;EXP(-2*'Valeur de calcul'!$B$8),"très basse", IF($Y90&lt;EXP(-1*'Valeur de calcul'!$B$8),"basse",IF($Y90&gt;EXP(2*'Valeur de calcul'!$B$8),"très élevée",IF($Y90&gt;EXP('Valeur de calcul'!$B$8),"élevée","normal")))))</f>
        <v>#NUM!</v>
      </c>
      <c r="AA90" s="4" t="e">
        <f t="shared" si="11"/>
        <v>#NUM!</v>
      </c>
      <c r="AB90" s="11" t="e">
        <f>IF($AA90=0," ",IF($AA90&lt;EXP(-2*'Valeur de calcul'!$C$8),"très basse", IF($AA90&lt;EXP(-1*'Valeur de calcul'!$C$8),"basse",IF($AA90&gt;EXP(2*'Valeur de calcul'!$C$8),"très élevée",IF($AA90&gt;EXP('Valeur de calcul'!$C$8),"élevée","normal")))))</f>
        <v>#NUM!</v>
      </c>
      <c r="AC90" s="11"/>
      <c r="AD90" s="11" t="e">
        <f t="shared" si="12"/>
        <v>#DIV/0!</v>
      </c>
      <c r="AE90" s="11" t="e">
        <f t="shared" si="13"/>
        <v>#DIV/0!</v>
      </c>
    </row>
    <row r="91" spans="1:31" x14ac:dyDescent="0.25">
      <c r="A91" s="9"/>
      <c r="B91" s="9"/>
      <c r="C91" s="9"/>
      <c r="D91" s="9"/>
      <c r="E91" s="9"/>
      <c r="F91" s="9"/>
      <c r="G91" s="9"/>
      <c r="H91" s="9"/>
      <c r="I91" s="11"/>
      <c r="J91" s="11">
        <f t="shared" si="7"/>
        <v>0</v>
      </c>
      <c r="K91" s="11" t="e">
        <f>ROUND((EXP(LN('Terre assolée 0-20cm'!$B91)*'Valeur de calcul'!$B$4+'Terre assolée 0-20cm'!$C91*'Valeur de calcul'!$B$5+LN('Terre assolée 0-20cm'!$D91)*'Valeur de calcul'!$B$6+'Terre assolée 0-20cm'!$E91*'Valeur de calcul'!$B$7+'Valeur de calcul'!$B$3)/24)/(44/12),3)</f>
        <v>#NUM!</v>
      </c>
      <c r="L91" s="11" t="e">
        <f>ROUND(EXP(LN($K91)-2*'Valeur de calcul'!$B$8),3)</f>
        <v>#NUM!</v>
      </c>
      <c r="M91" s="11" t="e">
        <f>ROUND(EXP(LN($K91)-'Valeur de calcul'!$B$8),3)</f>
        <v>#NUM!</v>
      </c>
      <c r="N91" s="11" t="e">
        <f>ROUND(EXP(LN($K91)+'Valeur de calcul'!$B$8),3)</f>
        <v>#NUM!</v>
      </c>
      <c r="O91" s="11" t="e">
        <f>ROUND(EXP(LN($K91)+2*'Valeur de calcul'!$B$8),3)</f>
        <v>#NUM!</v>
      </c>
      <c r="P91" s="11" t="str">
        <f t="shared" si="8"/>
        <v xml:space="preserve"> </v>
      </c>
      <c r="Q91" s="11"/>
      <c r="R91" s="5" t="e">
        <f>ROUND(EXP((LN($B91)*'Valeur de calcul'!$C$4)+('Terre assolée 0-20cm'!$C91*'Valeur de calcul'!$C$5)+(LN('Terre assolée 0-20cm'!$D91)*'Valeur de calcul'!$C$6)+('Terre assolée 0-20cm'!$E91*'Valeur de calcul'!$C$7)+'Valeur de calcul'!$C$3),1)</f>
        <v>#NUM!</v>
      </c>
      <c r="S91" s="11" t="e">
        <f>ROUND(EXP(LN($R91)-2*'Valeur de calcul'!$C$8),1)</f>
        <v>#NUM!</v>
      </c>
      <c r="T91" s="11" t="e">
        <f>ROUND(EXP(LN($R91)-1*'Valeur de calcul'!$C$8),1)</f>
        <v>#NUM!</v>
      </c>
      <c r="U91" s="11" t="e">
        <f>ROUND(EXP(LN($R91)+1*'Valeur de calcul'!$C$8),1)</f>
        <v>#NUM!</v>
      </c>
      <c r="V91" s="11" t="e">
        <f>ROUND(EXP(LN($R91)+2*'Valeur de calcul'!$C$8),1)</f>
        <v>#NUM!</v>
      </c>
      <c r="W91" s="11" t="str">
        <f t="shared" si="9"/>
        <v xml:space="preserve"> </v>
      </c>
      <c r="X91" s="11"/>
      <c r="Y91" s="4" t="e">
        <f t="shared" si="10"/>
        <v>#NUM!</v>
      </c>
      <c r="Z91" s="11" t="e">
        <f>IF($Y91=0," ",IF($Y91&lt;EXP(-2*'Valeur de calcul'!$B$8),"très basse", IF($Y91&lt;EXP(-1*'Valeur de calcul'!$B$8),"basse",IF($Y91&gt;EXP(2*'Valeur de calcul'!$B$8),"très élevée",IF($Y91&gt;EXP('Valeur de calcul'!$B$8),"élevée","normal")))))</f>
        <v>#NUM!</v>
      </c>
      <c r="AA91" s="4" t="e">
        <f t="shared" si="11"/>
        <v>#NUM!</v>
      </c>
      <c r="AB91" s="11" t="e">
        <f>IF($AA91=0," ",IF($AA91&lt;EXP(-2*'Valeur de calcul'!$C$8),"très basse", IF($AA91&lt;EXP(-1*'Valeur de calcul'!$C$8),"basse",IF($AA91&gt;EXP(2*'Valeur de calcul'!$C$8),"très élevée",IF($AA91&gt;EXP('Valeur de calcul'!$C$8),"élevée","normal")))))</f>
        <v>#NUM!</v>
      </c>
      <c r="AC91" s="11"/>
      <c r="AD91" s="11" t="e">
        <f t="shared" si="12"/>
        <v>#DIV/0!</v>
      </c>
      <c r="AE91" s="11" t="e">
        <f t="shared" si="13"/>
        <v>#DIV/0!</v>
      </c>
    </row>
    <row r="92" spans="1:31" x14ac:dyDescent="0.25">
      <c r="A92" s="9"/>
      <c r="B92" s="9"/>
      <c r="C92" s="9"/>
      <c r="D92" s="9"/>
      <c r="E92" s="9"/>
      <c r="F92" s="9"/>
      <c r="G92" s="9"/>
      <c r="H92" s="9"/>
      <c r="I92" s="11"/>
      <c r="J92" s="11">
        <f t="shared" si="7"/>
        <v>0</v>
      </c>
      <c r="K92" s="11" t="e">
        <f>ROUND((EXP(LN('Terre assolée 0-20cm'!$B92)*'Valeur de calcul'!$B$4+'Terre assolée 0-20cm'!$C92*'Valeur de calcul'!$B$5+LN('Terre assolée 0-20cm'!$D92)*'Valeur de calcul'!$B$6+'Terre assolée 0-20cm'!$E92*'Valeur de calcul'!$B$7+'Valeur de calcul'!$B$3)/24)/(44/12),3)</f>
        <v>#NUM!</v>
      </c>
      <c r="L92" s="11" t="e">
        <f>ROUND(EXP(LN($K92)-2*'Valeur de calcul'!$B$8),3)</f>
        <v>#NUM!</v>
      </c>
      <c r="M92" s="11" t="e">
        <f>ROUND(EXP(LN($K92)-'Valeur de calcul'!$B$8),3)</f>
        <v>#NUM!</v>
      </c>
      <c r="N92" s="11" t="e">
        <f>ROUND(EXP(LN($K92)+'Valeur de calcul'!$B$8),3)</f>
        <v>#NUM!</v>
      </c>
      <c r="O92" s="11" t="e">
        <f>ROUND(EXP(LN($K92)+2*'Valeur de calcul'!$B$8),3)</f>
        <v>#NUM!</v>
      </c>
      <c r="P92" s="11" t="str">
        <f t="shared" si="8"/>
        <v xml:space="preserve"> </v>
      </c>
      <c r="Q92" s="11"/>
      <c r="R92" s="5" t="e">
        <f>ROUND(EXP((LN($B92)*'Valeur de calcul'!$C$4)+('Terre assolée 0-20cm'!$C92*'Valeur de calcul'!$C$5)+(LN('Terre assolée 0-20cm'!$D92)*'Valeur de calcul'!$C$6)+('Terre assolée 0-20cm'!$E92*'Valeur de calcul'!$C$7)+'Valeur de calcul'!$C$3),1)</f>
        <v>#NUM!</v>
      </c>
      <c r="S92" s="11" t="e">
        <f>ROUND(EXP(LN($R92)-2*'Valeur de calcul'!$C$8),1)</f>
        <v>#NUM!</v>
      </c>
      <c r="T92" s="11" t="e">
        <f>ROUND(EXP(LN($R92)-1*'Valeur de calcul'!$C$8),1)</f>
        <v>#NUM!</v>
      </c>
      <c r="U92" s="11" t="e">
        <f>ROUND(EXP(LN($R92)+1*'Valeur de calcul'!$C$8),1)</f>
        <v>#NUM!</v>
      </c>
      <c r="V92" s="11" t="e">
        <f>ROUND(EXP(LN($R92)+2*'Valeur de calcul'!$C$8),1)</f>
        <v>#NUM!</v>
      </c>
      <c r="W92" s="11" t="str">
        <f t="shared" si="9"/>
        <v xml:space="preserve"> </v>
      </c>
      <c r="X92" s="11"/>
      <c r="Y92" s="4" t="e">
        <f t="shared" si="10"/>
        <v>#NUM!</v>
      </c>
      <c r="Z92" s="11" t="e">
        <f>IF($Y92=0," ",IF($Y92&lt;EXP(-2*'Valeur de calcul'!$B$8),"très basse", IF($Y92&lt;EXP(-1*'Valeur de calcul'!$B$8),"basse",IF($Y92&gt;EXP(2*'Valeur de calcul'!$B$8),"très élevée",IF($Y92&gt;EXP('Valeur de calcul'!$B$8),"élevée","normal")))))</f>
        <v>#NUM!</v>
      </c>
      <c r="AA92" s="4" t="e">
        <f t="shared" si="11"/>
        <v>#NUM!</v>
      </c>
      <c r="AB92" s="11" t="e">
        <f>IF($AA92=0," ",IF($AA92&lt;EXP(-2*'Valeur de calcul'!$C$8),"très basse", IF($AA92&lt;EXP(-1*'Valeur de calcul'!$C$8),"basse",IF($AA92&gt;EXP(2*'Valeur de calcul'!$C$8),"très élevée",IF($AA92&gt;EXP('Valeur de calcul'!$C$8),"élevée","normal")))))</f>
        <v>#NUM!</v>
      </c>
      <c r="AC92" s="11"/>
      <c r="AD92" s="11" t="e">
        <f t="shared" si="12"/>
        <v>#DIV/0!</v>
      </c>
      <c r="AE92" s="11" t="e">
        <f t="shared" si="13"/>
        <v>#DIV/0!</v>
      </c>
    </row>
    <row r="93" spans="1:31" x14ac:dyDescent="0.25">
      <c r="A93" s="9"/>
      <c r="B93" s="9"/>
      <c r="C93" s="9"/>
      <c r="D93" s="9"/>
      <c r="E93" s="9"/>
      <c r="F93" s="9"/>
      <c r="G93" s="9"/>
      <c r="H93" s="9"/>
      <c r="I93" s="11"/>
      <c r="J93" s="11">
        <f t="shared" si="7"/>
        <v>0</v>
      </c>
      <c r="K93" s="11" t="e">
        <f>ROUND((EXP(LN('Terre assolée 0-20cm'!$B93)*'Valeur de calcul'!$B$4+'Terre assolée 0-20cm'!$C93*'Valeur de calcul'!$B$5+LN('Terre assolée 0-20cm'!$D93)*'Valeur de calcul'!$B$6+'Terre assolée 0-20cm'!$E93*'Valeur de calcul'!$B$7+'Valeur de calcul'!$B$3)/24)/(44/12),3)</f>
        <v>#NUM!</v>
      </c>
      <c r="L93" s="11" t="e">
        <f>ROUND(EXP(LN($K93)-2*'Valeur de calcul'!$B$8),3)</f>
        <v>#NUM!</v>
      </c>
      <c r="M93" s="11" t="e">
        <f>ROUND(EXP(LN($K93)-'Valeur de calcul'!$B$8),3)</f>
        <v>#NUM!</v>
      </c>
      <c r="N93" s="11" t="e">
        <f>ROUND(EXP(LN($K93)+'Valeur de calcul'!$B$8),3)</f>
        <v>#NUM!</v>
      </c>
      <c r="O93" s="11" t="e">
        <f>ROUND(EXP(LN($K93)+2*'Valeur de calcul'!$B$8),3)</f>
        <v>#NUM!</v>
      </c>
      <c r="P93" s="11" t="str">
        <f t="shared" si="8"/>
        <v xml:space="preserve"> </v>
      </c>
      <c r="Q93" s="11"/>
      <c r="R93" s="5" t="e">
        <f>ROUND(EXP((LN($B93)*'Valeur de calcul'!$C$4)+('Terre assolée 0-20cm'!$C93*'Valeur de calcul'!$C$5)+(LN('Terre assolée 0-20cm'!$D93)*'Valeur de calcul'!$C$6)+('Terre assolée 0-20cm'!$E93*'Valeur de calcul'!$C$7)+'Valeur de calcul'!$C$3),1)</f>
        <v>#NUM!</v>
      </c>
      <c r="S93" s="11" t="e">
        <f>ROUND(EXP(LN($R93)-2*'Valeur de calcul'!$C$8),1)</f>
        <v>#NUM!</v>
      </c>
      <c r="T93" s="11" t="e">
        <f>ROUND(EXP(LN($R93)-1*'Valeur de calcul'!$C$8),1)</f>
        <v>#NUM!</v>
      </c>
      <c r="U93" s="11" t="e">
        <f>ROUND(EXP(LN($R93)+1*'Valeur de calcul'!$C$8),1)</f>
        <v>#NUM!</v>
      </c>
      <c r="V93" s="11" t="e">
        <f>ROUND(EXP(LN($R93)+2*'Valeur de calcul'!$C$8),1)</f>
        <v>#NUM!</v>
      </c>
      <c r="W93" s="11" t="str">
        <f t="shared" si="9"/>
        <v xml:space="preserve"> </v>
      </c>
      <c r="X93" s="11"/>
      <c r="Y93" s="4" t="e">
        <f t="shared" si="10"/>
        <v>#NUM!</v>
      </c>
      <c r="Z93" s="11" t="e">
        <f>IF($Y93=0," ",IF($Y93&lt;EXP(-2*'Valeur de calcul'!$B$8),"très basse", IF($Y93&lt;EXP(-1*'Valeur de calcul'!$B$8),"basse",IF($Y93&gt;EXP(2*'Valeur de calcul'!$B$8),"très élevée",IF($Y93&gt;EXP('Valeur de calcul'!$B$8),"élevée","normal")))))</f>
        <v>#NUM!</v>
      </c>
      <c r="AA93" s="4" t="e">
        <f t="shared" si="11"/>
        <v>#NUM!</v>
      </c>
      <c r="AB93" s="11" t="e">
        <f>IF($AA93=0," ",IF($AA93&lt;EXP(-2*'Valeur de calcul'!$C$8),"très basse", IF($AA93&lt;EXP(-1*'Valeur de calcul'!$C$8),"basse",IF($AA93&gt;EXP(2*'Valeur de calcul'!$C$8),"très élevée",IF($AA93&gt;EXP('Valeur de calcul'!$C$8),"élevée","normal")))))</f>
        <v>#NUM!</v>
      </c>
      <c r="AC93" s="11"/>
      <c r="AD93" s="11" t="e">
        <f t="shared" si="12"/>
        <v>#DIV/0!</v>
      </c>
      <c r="AE93" s="11" t="e">
        <f t="shared" si="13"/>
        <v>#DIV/0!</v>
      </c>
    </row>
    <row r="94" spans="1:31" x14ac:dyDescent="0.25">
      <c r="A94" s="9"/>
      <c r="B94" s="9"/>
      <c r="C94" s="9"/>
      <c r="D94" s="9"/>
      <c r="E94" s="9"/>
      <c r="F94" s="9"/>
      <c r="G94" s="9"/>
      <c r="H94" s="9"/>
      <c r="I94" s="11"/>
      <c r="J94" s="11">
        <f t="shared" si="7"/>
        <v>0</v>
      </c>
      <c r="K94" s="11" t="e">
        <f>ROUND((EXP(LN('Terre assolée 0-20cm'!$B94)*'Valeur de calcul'!$B$4+'Terre assolée 0-20cm'!$C94*'Valeur de calcul'!$B$5+LN('Terre assolée 0-20cm'!$D94)*'Valeur de calcul'!$B$6+'Terre assolée 0-20cm'!$E94*'Valeur de calcul'!$B$7+'Valeur de calcul'!$B$3)/24)/(44/12),3)</f>
        <v>#NUM!</v>
      </c>
      <c r="L94" s="11" t="e">
        <f>ROUND(EXP(LN($K94)-2*'Valeur de calcul'!$B$8),3)</f>
        <v>#NUM!</v>
      </c>
      <c r="M94" s="11" t="e">
        <f>ROUND(EXP(LN($K94)-'Valeur de calcul'!$B$8),3)</f>
        <v>#NUM!</v>
      </c>
      <c r="N94" s="11" t="e">
        <f>ROUND(EXP(LN($K94)+'Valeur de calcul'!$B$8),3)</f>
        <v>#NUM!</v>
      </c>
      <c r="O94" s="11" t="e">
        <f>ROUND(EXP(LN($K94)+2*'Valeur de calcul'!$B$8),3)</f>
        <v>#NUM!</v>
      </c>
      <c r="P94" s="11" t="str">
        <f t="shared" si="8"/>
        <v xml:space="preserve"> </v>
      </c>
      <c r="Q94" s="11"/>
      <c r="R94" s="5" t="e">
        <f>ROUND(EXP((LN($B94)*'Valeur de calcul'!$C$4)+('Terre assolée 0-20cm'!$C94*'Valeur de calcul'!$C$5)+(LN('Terre assolée 0-20cm'!$D94)*'Valeur de calcul'!$C$6)+('Terre assolée 0-20cm'!$E94*'Valeur de calcul'!$C$7)+'Valeur de calcul'!$C$3),1)</f>
        <v>#NUM!</v>
      </c>
      <c r="S94" s="11" t="e">
        <f>ROUND(EXP(LN($R94)-2*'Valeur de calcul'!$C$8),1)</f>
        <v>#NUM!</v>
      </c>
      <c r="T94" s="11" t="e">
        <f>ROUND(EXP(LN($R94)-1*'Valeur de calcul'!$C$8),1)</f>
        <v>#NUM!</v>
      </c>
      <c r="U94" s="11" t="e">
        <f>ROUND(EXP(LN($R94)+1*'Valeur de calcul'!$C$8),1)</f>
        <v>#NUM!</v>
      </c>
      <c r="V94" s="11" t="e">
        <f>ROUND(EXP(LN($R94)+2*'Valeur de calcul'!$C$8),1)</f>
        <v>#NUM!</v>
      </c>
      <c r="W94" s="11" t="str">
        <f t="shared" si="9"/>
        <v xml:space="preserve"> </v>
      </c>
      <c r="X94" s="11"/>
      <c r="Y94" s="4" t="e">
        <f t="shared" si="10"/>
        <v>#NUM!</v>
      </c>
      <c r="Z94" s="11" t="e">
        <f>IF($Y94=0," ",IF($Y94&lt;EXP(-2*'Valeur de calcul'!$B$8),"très basse", IF($Y94&lt;EXP(-1*'Valeur de calcul'!$B$8),"basse",IF($Y94&gt;EXP(2*'Valeur de calcul'!$B$8),"très élevée",IF($Y94&gt;EXP('Valeur de calcul'!$B$8),"élevée","normal")))))</f>
        <v>#NUM!</v>
      </c>
      <c r="AA94" s="4" t="e">
        <f t="shared" si="11"/>
        <v>#NUM!</v>
      </c>
      <c r="AB94" s="11" t="e">
        <f>IF($AA94=0," ",IF($AA94&lt;EXP(-2*'Valeur de calcul'!$C$8),"très basse", IF($AA94&lt;EXP(-1*'Valeur de calcul'!$C$8),"basse",IF($AA94&gt;EXP(2*'Valeur de calcul'!$C$8),"très élevée",IF($AA94&gt;EXP('Valeur de calcul'!$C$8),"élevée","normal")))))</f>
        <v>#NUM!</v>
      </c>
      <c r="AC94" s="11"/>
      <c r="AD94" s="11" t="e">
        <f t="shared" si="12"/>
        <v>#DIV/0!</v>
      </c>
      <c r="AE94" s="11" t="e">
        <f t="shared" si="13"/>
        <v>#DIV/0!</v>
      </c>
    </row>
    <row r="95" spans="1:31" x14ac:dyDescent="0.25">
      <c r="A95" s="9"/>
      <c r="B95" s="9"/>
      <c r="C95" s="9"/>
      <c r="D95" s="9"/>
      <c r="E95" s="9"/>
      <c r="F95" s="9"/>
      <c r="G95" s="9"/>
      <c r="H95" s="9"/>
      <c r="I95" s="11"/>
      <c r="J95" s="11">
        <f t="shared" si="7"/>
        <v>0</v>
      </c>
      <c r="K95" s="11" t="e">
        <f>ROUND((EXP(LN('Terre assolée 0-20cm'!$B95)*'Valeur de calcul'!$B$4+'Terre assolée 0-20cm'!$C95*'Valeur de calcul'!$B$5+LN('Terre assolée 0-20cm'!$D95)*'Valeur de calcul'!$B$6+'Terre assolée 0-20cm'!$E95*'Valeur de calcul'!$B$7+'Valeur de calcul'!$B$3)/24)/(44/12),3)</f>
        <v>#NUM!</v>
      </c>
      <c r="L95" s="11" t="e">
        <f>ROUND(EXP(LN($K95)-2*'Valeur de calcul'!$B$8),3)</f>
        <v>#NUM!</v>
      </c>
      <c r="M95" s="11" t="e">
        <f>ROUND(EXP(LN($K95)-'Valeur de calcul'!$B$8),3)</f>
        <v>#NUM!</v>
      </c>
      <c r="N95" s="11" t="e">
        <f>ROUND(EXP(LN($K95)+'Valeur de calcul'!$B$8),3)</f>
        <v>#NUM!</v>
      </c>
      <c r="O95" s="11" t="e">
        <f>ROUND(EXP(LN($K95)+2*'Valeur de calcul'!$B$8),3)</f>
        <v>#NUM!</v>
      </c>
      <c r="P95" s="11" t="str">
        <f t="shared" si="8"/>
        <v xml:space="preserve"> </v>
      </c>
      <c r="Q95" s="11"/>
      <c r="R95" s="5" t="e">
        <f>ROUND(EXP((LN($B95)*'Valeur de calcul'!$C$4)+('Terre assolée 0-20cm'!$C95*'Valeur de calcul'!$C$5)+(LN('Terre assolée 0-20cm'!$D95)*'Valeur de calcul'!$C$6)+('Terre assolée 0-20cm'!$E95*'Valeur de calcul'!$C$7)+'Valeur de calcul'!$C$3),1)</f>
        <v>#NUM!</v>
      </c>
      <c r="S95" s="11" t="e">
        <f>ROUND(EXP(LN($R95)-2*'Valeur de calcul'!$C$8),1)</f>
        <v>#NUM!</v>
      </c>
      <c r="T95" s="11" t="e">
        <f>ROUND(EXP(LN($R95)-1*'Valeur de calcul'!$C$8),1)</f>
        <v>#NUM!</v>
      </c>
      <c r="U95" s="11" t="e">
        <f>ROUND(EXP(LN($R95)+1*'Valeur de calcul'!$C$8),1)</f>
        <v>#NUM!</v>
      </c>
      <c r="V95" s="11" t="e">
        <f>ROUND(EXP(LN($R95)+2*'Valeur de calcul'!$C$8),1)</f>
        <v>#NUM!</v>
      </c>
      <c r="W95" s="11" t="str">
        <f t="shared" si="9"/>
        <v xml:space="preserve"> </v>
      </c>
      <c r="X95" s="11"/>
      <c r="Y95" s="4" t="e">
        <f t="shared" si="10"/>
        <v>#NUM!</v>
      </c>
      <c r="Z95" s="11" t="e">
        <f>IF($Y95=0," ",IF($Y95&lt;EXP(-2*'Valeur de calcul'!$B$8),"très basse", IF($Y95&lt;EXP(-1*'Valeur de calcul'!$B$8),"basse",IF($Y95&gt;EXP(2*'Valeur de calcul'!$B$8),"très élevée",IF($Y95&gt;EXP('Valeur de calcul'!$B$8),"élevée","normal")))))</f>
        <v>#NUM!</v>
      </c>
      <c r="AA95" s="4" t="e">
        <f t="shared" si="11"/>
        <v>#NUM!</v>
      </c>
      <c r="AB95" s="11" t="e">
        <f>IF($AA95=0," ",IF($AA95&lt;EXP(-2*'Valeur de calcul'!$C$8),"très basse", IF($AA95&lt;EXP(-1*'Valeur de calcul'!$C$8),"basse",IF($AA95&gt;EXP(2*'Valeur de calcul'!$C$8),"très élevée",IF($AA95&gt;EXP('Valeur de calcul'!$C$8),"élevée","normal")))))</f>
        <v>#NUM!</v>
      </c>
      <c r="AC95" s="11"/>
      <c r="AD95" s="11" t="e">
        <f t="shared" si="12"/>
        <v>#DIV/0!</v>
      </c>
      <c r="AE95" s="11" t="e">
        <f t="shared" si="13"/>
        <v>#DIV/0!</v>
      </c>
    </row>
    <row r="96" spans="1:31" x14ac:dyDescent="0.25">
      <c r="A96" s="9"/>
      <c r="B96" s="9"/>
      <c r="C96" s="9"/>
      <c r="D96" s="9"/>
      <c r="E96" s="9"/>
      <c r="F96" s="9"/>
      <c r="G96" s="9"/>
      <c r="H96" s="9"/>
      <c r="I96" s="11"/>
      <c r="J96" s="11">
        <f t="shared" si="7"/>
        <v>0</v>
      </c>
      <c r="K96" s="11" t="e">
        <f>ROUND((EXP(LN('Terre assolée 0-20cm'!$B96)*'Valeur de calcul'!$B$4+'Terre assolée 0-20cm'!$C96*'Valeur de calcul'!$B$5+LN('Terre assolée 0-20cm'!$D96)*'Valeur de calcul'!$B$6+'Terre assolée 0-20cm'!$E96*'Valeur de calcul'!$B$7+'Valeur de calcul'!$B$3)/24)/(44/12),3)</f>
        <v>#NUM!</v>
      </c>
      <c r="L96" s="11" t="e">
        <f>ROUND(EXP(LN($K96)-2*'Valeur de calcul'!$B$8),3)</f>
        <v>#NUM!</v>
      </c>
      <c r="M96" s="11" t="e">
        <f>ROUND(EXP(LN($K96)-'Valeur de calcul'!$B$8),3)</f>
        <v>#NUM!</v>
      </c>
      <c r="N96" s="11" t="e">
        <f>ROUND(EXP(LN($K96)+'Valeur de calcul'!$B$8),3)</f>
        <v>#NUM!</v>
      </c>
      <c r="O96" s="11" t="e">
        <f>ROUND(EXP(LN($K96)+2*'Valeur de calcul'!$B$8),3)</f>
        <v>#NUM!</v>
      </c>
      <c r="P96" s="11" t="str">
        <f t="shared" si="8"/>
        <v xml:space="preserve"> </v>
      </c>
      <c r="Q96" s="11"/>
      <c r="R96" s="5" t="e">
        <f>ROUND(EXP((LN($B96)*'Valeur de calcul'!$C$4)+('Terre assolée 0-20cm'!$C96*'Valeur de calcul'!$C$5)+(LN('Terre assolée 0-20cm'!$D96)*'Valeur de calcul'!$C$6)+('Terre assolée 0-20cm'!$E96*'Valeur de calcul'!$C$7)+'Valeur de calcul'!$C$3),1)</f>
        <v>#NUM!</v>
      </c>
      <c r="S96" s="11" t="e">
        <f>ROUND(EXP(LN($R96)-2*'Valeur de calcul'!$C$8),1)</f>
        <v>#NUM!</v>
      </c>
      <c r="T96" s="11" t="e">
        <f>ROUND(EXP(LN($R96)-1*'Valeur de calcul'!$C$8),1)</f>
        <v>#NUM!</v>
      </c>
      <c r="U96" s="11" t="e">
        <f>ROUND(EXP(LN($R96)+1*'Valeur de calcul'!$C$8),1)</f>
        <v>#NUM!</v>
      </c>
      <c r="V96" s="11" t="e">
        <f>ROUND(EXP(LN($R96)+2*'Valeur de calcul'!$C$8),1)</f>
        <v>#NUM!</v>
      </c>
      <c r="W96" s="11" t="str">
        <f t="shared" si="9"/>
        <v xml:space="preserve"> </v>
      </c>
      <c r="X96" s="11"/>
      <c r="Y96" s="4" t="e">
        <f t="shared" si="10"/>
        <v>#NUM!</v>
      </c>
      <c r="Z96" s="11" t="e">
        <f>IF($Y96=0," ",IF($Y96&lt;EXP(-2*'Valeur de calcul'!$B$8),"très basse", IF($Y96&lt;EXP(-1*'Valeur de calcul'!$B$8),"basse",IF($Y96&gt;EXP(2*'Valeur de calcul'!$B$8),"très élevée",IF($Y96&gt;EXP('Valeur de calcul'!$B$8),"élevée","normal")))))</f>
        <v>#NUM!</v>
      </c>
      <c r="AA96" s="4" t="e">
        <f t="shared" si="11"/>
        <v>#NUM!</v>
      </c>
      <c r="AB96" s="11" t="e">
        <f>IF($AA96=0," ",IF($AA96&lt;EXP(-2*'Valeur de calcul'!$C$8),"très basse", IF($AA96&lt;EXP(-1*'Valeur de calcul'!$C$8),"basse",IF($AA96&gt;EXP(2*'Valeur de calcul'!$C$8),"très élevée",IF($AA96&gt;EXP('Valeur de calcul'!$C$8),"élevée","normal")))))</f>
        <v>#NUM!</v>
      </c>
      <c r="AC96" s="11"/>
      <c r="AD96" s="11" t="e">
        <f t="shared" si="12"/>
        <v>#DIV/0!</v>
      </c>
      <c r="AE96" s="11" t="e">
        <f t="shared" si="13"/>
        <v>#DIV/0!</v>
      </c>
    </row>
    <row r="97" spans="1:31" x14ac:dyDescent="0.25">
      <c r="A97" s="9"/>
      <c r="B97" s="9"/>
      <c r="C97" s="9"/>
      <c r="D97" s="9"/>
      <c r="E97" s="9"/>
      <c r="F97" s="9"/>
      <c r="G97" s="9"/>
      <c r="H97" s="9"/>
      <c r="I97" s="11"/>
      <c r="J97" s="11">
        <f t="shared" si="7"/>
        <v>0</v>
      </c>
      <c r="K97" s="11" t="e">
        <f>ROUND((EXP(LN('Terre assolée 0-20cm'!$B97)*'Valeur de calcul'!$B$4+'Terre assolée 0-20cm'!$C97*'Valeur de calcul'!$B$5+LN('Terre assolée 0-20cm'!$D97)*'Valeur de calcul'!$B$6+'Terre assolée 0-20cm'!$E97*'Valeur de calcul'!$B$7+'Valeur de calcul'!$B$3)/24)/(44/12),3)</f>
        <v>#NUM!</v>
      </c>
      <c r="L97" s="11" t="e">
        <f>ROUND(EXP(LN($K97)-2*'Valeur de calcul'!$B$8),3)</f>
        <v>#NUM!</v>
      </c>
      <c r="M97" s="11" t="e">
        <f>ROUND(EXP(LN($K97)-'Valeur de calcul'!$B$8),3)</f>
        <v>#NUM!</v>
      </c>
      <c r="N97" s="11" t="e">
        <f>ROUND(EXP(LN($K97)+'Valeur de calcul'!$B$8),3)</f>
        <v>#NUM!</v>
      </c>
      <c r="O97" s="11" t="e">
        <f>ROUND(EXP(LN($K97)+2*'Valeur de calcul'!$B$8),3)</f>
        <v>#NUM!</v>
      </c>
      <c r="P97" s="11" t="str">
        <f t="shared" si="8"/>
        <v xml:space="preserve"> </v>
      </c>
      <c r="Q97" s="11"/>
      <c r="R97" s="5" t="e">
        <f>ROUND(EXP((LN($B97)*'Valeur de calcul'!$C$4)+('Terre assolée 0-20cm'!$C97*'Valeur de calcul'!$C$5)+(LN('Terre assolée 0-20cm'!$D97)*'Valeur de calcul'!$C$6)+('Terre assolée 0-20cm'!$E97*'Valeur de calcul'!$C$7)+'Valeur de calcul'!$C$3),1)</f>
        <v>#NUM!</v>
      </c>
      <c r="S97" s="11" t="e">
        <f>ROUND(EXP(LN($R97)-2*'Valeur de calcul'!$C$8),1)</f>
        <v>#NUM!</v>
      </c>
      <c r="T97" s="11" t="e">
        <f>ROUND(EXP(LN($R97)-1*'Valeur de calcul'!$C$8),1)</f>
        <v>#NUM!</v>
      </c>
      <c r="U97" s="11" t="e">
        <f>ROUND(EXP(LN($R97)+1*'Valeur de calcul'!$C$8),1)</f>
        <v>#NUM!</v>
      </c>
      <c r="V97" s="11" t="e">
        <f>ROUND(EXP(LN($R97)+2*'Valeur de calcul'!$C$8),1)</f>
        <v>#NUM!</v>
      </c>
      <c r="W97" s="11" t="str">
        <f t="shared" si="9"/>
        <v xml:space="preserve"> </v>
      </c>
      <c r="X97" s="11"/>
      <c r="Y97" s="4" t="e">
        <f t="shared" si="10"/>
        <v>#NUM!</v>
      </c>
      <c r="Z97" s="11" t="e">
        <f>IF($Y97=0," ",IF($Y97&lt;EXP(-2*'Valeur de calcul'!$B$8),"très basse", IF($Y97&lt;EXP(-1*'Valeur de calcul'!$B$8),"basse",IF($Y97&gt;EXP(2*'Valeur de calcul'!$B$8),"très élevée",IF($Y97&gt;EXP('Valeur de calcul'!$B$8),"élevée","normal")))))</f>
        <v>#NUM!</v>
      </c>
      <c r="AA97" s="4" t="e">
        <f t="shared" si="11"/>
        <v>#NUM!</v>
      </c>
      <c r="AB97" s="11" t="e">
        <f>IF($AA97=0," ",IF($AA97&lt;EXP(-2*'Valeur de calcul'!$C$8),"très basse", IF($AA97&lt;EXP(-1*'Valeur de calcul'!$C$8),"basse",IF($AA97&gt;EXP(2*'Valeur de calcul'!$C$8),"très élevée",IF($AA97&gt;EXP('Valeur de calcul'!$C$8),"élevée","normal")))))</f>
        <v>#NUM!</v>
      </c>
      <c r="AC97" s="11"/>
      <c r="AD97" s="11" t="e">
        <f t="shared" si="12"/>
        <v>#DIV/0!</v>
      </c>
      <c r="AE97" s="11" t="e">
        <f t="shared" si="13"/>
        <v>#DIV/0!</v>
      </c>
    </row>
    <row r="98" spans="1:31" x14ac:dyDescent="0.25">
      <c r="A98" s="9"/>
      <c r="B98" s="9"/>
      <c r="C98" s="9"/>
      <c r="D98" s="9"/>
      <c r="E98" s="9"/>
      <c r="F98" s="9"/>
      <c r="G98" s="9"/>
      <c r="H98" s="9"/>
      <c r="I98" s="11"/>
      <c r="J98" s="11">
        <f t="shared" si="7"/>
        <v>0</v>
      </c>
      <c r="K98" s="11" t="e">
        <f>ROUND((EXP(LN('Terre assolée 0-20cm'!$B98)*'Valeur de calcul'!$B$4+'Terre assolée 0-20cm'!$C98*'Valeur de calcul'!$B$5+LN('Terre assolée 0-20cm'!$D98)*'Valeur de calcul'!$B$6+'Terre assolée 0-20cm'!$E98*'Valeur de calcul'!$B$7+'Valeur de calcul'!$B$3)/24)/(44/12),3)</f>
        <v>#NUM!</v>
      </c>
      <c r="L98" s="11" t="e">
        <f>ROUND(EXP(LN($K98)-2*'Valeur de calcul'!$B$8),3)</f>
        <v>#NUM!</v>
      </c>
      <c r="M98" s="11" t="e">
        <f>ROUND(EXP(LN($K98)-'Valeur de calcul'!$B$8),3)</f>
        <v>#NUM!</v>
      </c>
      <c r="N98" s="11" t="e">
        <f>ROUND(EXP(LN($K98)+'Valeur de calcul'!$B$8),3)</f>
        <v>#NUM!</v>
      </c>
      <c r="O98" s="11" t="e">
        <f>ROUND(EXP(LN($K98)+2*'Valeur de calcul'!$B$8),3)</f>
        <v>#NUM!</v>
      </c>
      <c r="P98" s="11" t="str">
        <f t="shared" si="8"/>
        <v xml:space="preserve"> </v>
      </c>
      <c r="Q98" s="11"/>
      <c r="R98" s="5" t="e">
        <f>ROUND(EXP((LN($B98)*'Valeur de calcul'!$C$4)+('Terre assolée 0-20cm'!$C98*'Valeur de calcul'!$C$5)+(LN('Terre assolée 0-20cm'!$D98)*'Valeur de calcul'!$C$6)+('Terre assolée 0-20cm'!$E98*'Valeur de calcul'!$C$7)+'Valeur de calcul'!$C$3),1)</f>
        <v>#NUM!</v>
      </c>
      <c r="S98" s="11" t="e">
        <f>ROUND(EXP(LN($R98)-2*'Valeur de calcul'!$C$8),1)</f>
        <v>#NUM!</v>
      </c>
      <c r="T98" s="11" t="e">
        <f>ROUND(EXP(LN($R98)-1*'Valeur de calcul'!$C$8),1)</f>
        <v>#NUM!</v>
      </c>
      <c r="U98" s="11" t="e">
        <f>ROUND(EXP(LN($R98)+1*'Valeur de calcul'!$C$8),1)</f>
        <v>#NUM!</v>
      </c>
      <c r="V98" s="11" t="e">
        <f>ROUND(EXP(LN($R98)+2*'Valeur de calcul'!$C$8),1)</f>
        <v>#NUM!</v>
      </c>
      <c r="W98" s="11" t="str">
        <f t="shared" si="9"/>
        <v xml:space="preserve"> </v>
      </c>
      <c r="X98" s="11"/>
      <c r="Y98" s="4" t="e">
        <f t="shared" si="10"/>
        <v>#NUM!</v>
      </c>
      <c r="Z98" s="11" t="e">
        <f>IF($Y98=0," ",IF($Y98&lt;EXP(-2*'Valeur de calcul'!$B$8),"très basse", IF($Y98&lt;EXP(-1*'Valeur de calcul'!$B$8),"basse",IF($Y98&gt;EXP(2*'Valeur de calcul'!$B$8),"très élevée",IF($Y98&gt;EXP('Valeur de calcul'!$B$8),"élevée","normal")))))</f>
        <v>#NUM!</v>
      </c>
      <c r="AA98" s="4" t="e">
        <f t="shared" si="11"/>
        <v>#NUM!</v>
      </c>
      <c r="AB98" s="11" t="e">
        <f>IF($AA98=0," ",IF($AA98&lt;EXP(-2*'Valeur de calcul'!$C$8),"très basse", IF($AA98&lt;EXP(-1*'Valeur de calcul'!$C$8),"basse",IF($AA98&gt;EXP(2*'Valeur de calcul'!$C$8),"très élevée",IF($AA98&gt;EXP('Valeur de calcul'!$C$8),"élevée","normal")))))</f>
        <v>#NUM!</v>
      </c>
      <c r="AC98" s="11"/>
      <c r="AD98" s="11" t="e">
        <f t="shared" si="12"/>
        <v>#DIV/0!</v>
      </c>
      <c r="AE98" s="11" t="e">
        <f t="shared" si="13"/>
        <v>#DIV/0!</v>
      </c>
    </row>
    <row r="99" spans="1:31" x14ac:dyDescent="0.25">
      <c r="A99" s="9"/>
      <c r="B99" s="9"/>
      <c r="C99" s="9"/>
      <c r="D99" s="9"/>
      <c r="E99" s="9"/>
      <c r="F99" s="9"/>
      <c r="G99" s="9"/>
      <c r="H99" s="9"/>
      <c r="I99" s="11"/>
      <c r="J99" s="11">
        <f t="shared" si="7"/>
        <v>0</v>
      </c>
      <c r="K99" s="11" t="e">
        <f>ROUND((EXP(LN('Terre assolée 0-20cm'!$B99)*'Valeur de calcul'!$B$4+'Terre assolée 0-20cm'!$C99*'Valeur de calcul'!$B$5+LN('Terre assolée 0-20cm'!$D99)*'Valeur de calcul'!$B$6+'Terre assolée 0-20cm'!$E99*'Valeur de calcul'!$B$7+'Valeur de calcul'!$B$3)/24)/(44/12),3)</f>
        <v>#NUM!</v>
      </c>
      <c r="L99" s="11" t="e">
        <f>ROUND(EXP(LN($K99)-2*'Valeur de calcul'!$B$8),3)</f>
        <v>#NUM!</v>
      </c>
      <c r="M99" s="11" t="e">
        <f>ROUND(EXP(LN($K99)-'Valeur de calcul'!$B$8),3)</f>
        <v>#NUM!</v>
      </c>
      <c r="N99" s="11" t="e">
        <f>ROUND(EXP(LN($K99)+'Valeur de calcul'!$B$8),3)</f>
        <v>#NUM!</v>
      </c>
      <c r="O99" s="11" t="e">
        <f>ROUND(EXP(LN($K99)+2*'Valeur de calcul'!$B$8),3)</f>
        <v>#NUM!</v>
      </c>
      <c r="P99" s="11" t="str">
        <f t="shared" si="8"/>
        <v xml:space="preserve"> </v>
      </c>
      <c r="Q99" s="11"/>
      <c r="R99" s="5" t="e">
        <f>ROUND(EXP((LN($B99)*'Valeur de calcul'!$C$4)+('Terre assolée 0-20cm'!$C99*'Valeur de calcul'!$C$5)+(LN('Terre assolée 0-20cm'!$D99)*'Valeur de calcul'!$C$6)+('Terre assolée 0-20cm'!$E99*'Valeur de calcul'!$C$7)+'Valeur de calcul'!$C$3),1)</f>
        <v>#NUM!</v>
      </c>
      <c r="S99" s="11" t="e">
        <f>ROUND(EXP(LN($R99)-2*'Valeur de calcul'!$C$8),1)</f>
        <v>#NUM!</v>
      </c>
      <c r="T99" s="11" t="e">
        <f>ROUND(EXP(LN($R99)-1*'Valeur de calcul'!$C$8),1)</f>
        <v>#NUM!</v>
      </c>
      <c r="U99" s="11" t="e">
        <f>ROUND(EXP(LN($R99)+1*'Valeur de calcul'!$C$8),1)</f>
        <v>#NUM!</v>
      </c>
      <c r="V99" s="11" t="e">
        <f>ROUND(EXP(LN($R99)+2*'Valeur de calcul'!$C$8),1)</f>
        <v>#NUM!</v>
      </c>
      <c r="W99" s="11" t="str">
        <f t="shared" si="9"/>
        <v xml:space="preserve"> </v>
      </c>
      <c r="X99" s="11"/>
      <c r="Y99" s="4" t="e">
        <f t="shared" si="10"/>
        <v>#NUM!</v>
      </c>
      <c r="Z99" s="11" t="e">
        <f>IF($Y99=0," ",IF($Y99&lt;EXP(-2*'Valeur de calcul'!$B$8),"très basse", IF($Y99&lt;EXP(-1*'Valeur de calcul'!$B$8),"basse",IF($Y99&gt;EXP(2*'Valeur de calcul'!$B$8),"très élevée",IF($Y99&gt;EXP('Valeur de calcul'!$B$8),"élevée","normal")))))</f>
        <v>#NUM!</v>
      </c>
      <c r="AA99" s="4" t="e">
        <f t="shared" si="11"/>
        <v>#NUM!</v>
      </c>
      <c r="AB99" s="11" t="e">
        <f>IF($AA99=0," ",IF($AA99&lt;EXP(-2*'Valeur de calcul'!$C$8),"très basse", IF($AA99&lt;EXP(-1*'Valeur de calcul'!$C$8),"basse",IF($AA99&gt;EXP(2*'Valeur de calcul'!$C$8),"très élevée",IF($AA99&gt;EXP('Valeur de calcul'!$C$8),"élevée","normal")))))</f>
        <v>#NUM!</v>
      </c>
      <c r="AC99" s="11"/>
      <c r="AD99" s="11" t="e">
        <f t="shared" si="12"/>
        <v>#DIV/0!</v>
      </c>
      <c r="AE99" s="11" t="e">
        <f t="shared" si="13"/>
        <v>#DIV/0!</v>
      </c>
    </row>
    <row r="100" spans="1:31" x14ac:dyDescent="0.25">
      <c r="A100" s="9"/>
      <c r="B100" s="9"/>
      <c r="C100" s="9"/>
      <c r="D100" s="9"/>
      <c r="E100" s="9"/>
      <c r="F100" s="9"/>
      <c r="G100" s="9"/>
      <c r="H100" s="9"/>
      <c r="I100" s="11"/>
      <c r="J100" s="11">
        <f t="shared" si="7"/>
        <v>0</v>
      </c>
      <c r="K100" s="11" t="e">
        <f>ROUND((EXP(LN('Terre assolée 0-20cm'!$B100)*'Valeur de calcul'!$B$4+'Terre assolée 0-20cm'!$C100*'Valeur de calcul'!$B$5+LN('Terre assolée 0-20cm'!$D100)*'Valeur de calcul'!$B$6+'Terre assolée 0-20cm'!$E100*'Valeur de calcul'!$B$7+'Valeur de calcul'!$B$3)/24)/(44/12),3)</f>
        <v>#NUM!</v>
      </c>
      <c r="L100" s="11" t="e">
        <f>ROUND(EXP(LN($K100)-2*'Valeur de calcul'!$B$8),3)</f>
        <v>#NUM!</v>
      </c>
      <c r="M100" s="11" t="e">
        <f>ROUND(EXP(LN($K100)-'Valeur de calcul'!$B$8),3)</f>
        <v>#NUM!</v>
      </c>
      <c r="N100" s="11" t="e">
        <f>ROUND(EXP(LN($K100)+'Valeur de calcul'!$B$8),3)</f>
        <v>#NUM!</v>
      </c>
      <c r="O100" s="11" t="e">
        <f>ROUND(EXP(LN($K100)+2*'Valeur de calcul'!$B$8),3)</f>
        <v>#NUM!</v>
      </c>
      <c r="P100" s="11" t="str">
        <f t="shared" si="8"/>
        <v xml:space="preserve"> </v>
      </c>
      <c r="Q100" s="11"/>
      <c r="R100" s="5" t="e">
        <f>ROUND(EXP((LN($B100)*'Valeur de calcul'!$C$4)+('Terre assolée 0-20cm'!$C100*'Valeur de calcul'!$C$5)+(LN('Terre assolée 0-20cm'!$D100)*'Valeur de calcul'!$C$6)+('Terre assolée 0-20cm'!$E100*'Valeur de calcul'!$C$7)+'Valeur de calcul'!$C$3),1)</f>
        <v>#NUM!</v>
      </c>
      <c r="S100" s="11" t="e">
        <f>ROUND(EXP(LN($R100)-2*'Valeur de calcul'!$C$8),1)</f>
        <v>#NUM!</v>
      </c>
      <c r="T100" s="11" t="e">
        <f>ROUND(EXP(LN($R100)-1*'Valeur de calcul'!$C$8),1)</f>
        <v>#NUM!</v>
      </c>
      <c r="U100" s="11" t="e">
        <f>ROUND(EXP(LN($R100)+1*'Valeur de calcul'!$C$8),1)</f>
        <v>#NUM!</v>
      </c>
      <c r="V100" s="11" t="e">
        <f>ROUND(EXP(LN($R100)+2*'Valeur de calcul'!$C$8),1)</f>
        <v>#NUM!</v>
      </c>
      <c r="W100" s="11" t="str">
        <f t="shared" si="9"/>
        <v xml:space="preserve"> </v>
      </c>
      <c r="X100" s="11"/>
      <c r="Y100" s="4" t="e">
        <f t="shared" si="10"/>
        <v>#NUM!</v>
      </c>
      <c r="Z100" s="11" t="e">
        <f>IF($Y100=0," ",IF($Y100&lt;EXP(-2*'Valeur de calcul'!$B$8),"très basse", IF($Y100&lt;EXP(-1*'Valeur de calcul'!$B$8),"basse",IF($Y100&gt;EXP(2*'Valeur de calcul'!$B$8),"très élevée",IF($Y100&gt;EXP('Valeur de calcul'!$B$8),"élevée","normal")))))</f>
        <v>#NUM!</v>
      </c>
      <c r="AA100" s="4" t="e">
        <f t="shared" si="11"/>
        <v>#NUM!</v>
      </c>
      <c r="AB100" s="11" t="e">
        <f>IF($AA100=0," ",IF($AA100&lt;EXP(-2*'Valeur de calcul'!$C$8),"très basse", IF($AA100&lt;EXP(-1*'Valeur de calcul'!$C$8),"basse",IF($AA100&gt;EXP(2*'Valeur de calcul'!$C$8),"très élevée",IF($AA100&gt;EXP('Valeur de calcul'!$C$8),"élevée","normal")))))</f>
        <v>#NUM!</v>
      </c>
      <c r="AC100" s="11"/>
      <c r="AD100" s="11" t="e">
        <f t="shared" si="12"/>
        <v>#DIV/0!</v>
      </c>
      <c r="AE100" s="11" t="e">
        <f t="shared" si="13"/>
        <v>#DIV/0!</v>
      </c>
    </row>
    <row r="101" spans="1:31" x14ac:dyDescent="0.25">
      <c r="A101" s="9"/>
      <c r="B101" s="9"/>
      <c r="C101" s="9"/>
      <c r="D101" s="9"/>
      <c r="E101" s="9"/>
      <c r="F101" s="9"/>
      <c r="G101" s="9"/>
      <c r="H101" s="9"/>
      <c r="I101" s="11"/>
      <c r="J101" s="11">
        <f t="shared" si="7"/>
        <v>0</v>
      </c>
      <c r="K101" s="11" t="e">
        <f>ROUND((EXP(LN('Terre assolée 0-20cm'!$B101)*'Valeur de calcul'!$B$4+'Terre assolée 0-20cm'!$C101*'Valeur de calcul'!$B$5+LN('Terre assolée 0-20cm'!$D101)*'Valeur de calcul'!$B$6+'Terre assolée 0-20cm'!$E101*'Valeur de calcul'!$B$7+'Valeur de calcul'!$B$3)/24)/(44/12),3)</f>
        <v>#NUM!</v>
      </c>
      <c r="L101" s="11" t="e">
        <f>ROUND(EXP(LN($K101)-2*'Valeur de calcul'!$B$8),3)</f>
        <v>#NUM!</v>
      </c>
      <c r="M101" s="11" t="e">
        <f>ROUND(EXP(LN($K101)-'Valeur de calcul'!$B$8),3)</f>
        <v>#NUM!</v>
      </c>
      <c r="N101" s="11" t="e">
        <f>ROUND(EXP(LN($K101)+'Valeur de calcul'!$B$8),3)</f>
        <v>#NUM!</v>
      </c>
      <c r="O101" s="11" t="e">
        <f>ROUND(EXP(LN($K101)+2*'Valeur de calcul'!$B$8),3)</f>
        <v>#NUM!</v>
      </c>
      <c r="P101" s="11" t="str">
        <f t="shared" si="8"/>
        <v xml:space="preserve"> </v>
      </c>
      <c r="Q101" s="11"/>
      <c r="R101" s="5" t="e">
        <f>ROUND(EXP((LN($B101)*'Valeur de calcul'!$C$4)+('Terre assolée 0-20cm'!$C101*'Valeur de calcul'!$C$5)+(LN('Terre assolée 0-20cm'!$D101)*'Valeur de calcul'!$C$6)+('Terre assolée 0-20cm'!$E101*'Valeur de calcul'!$C$7)+'Valeur de calcul'!$C$3),1)</f>
        <v>#NUM!</v>
      </c>
      <c r="S101" s="11" t="e">
        <f>ROUND(EXP(LN($R101)-2*'Valeur de calcul'!$C$8),1)</f>
        <v>#NUM!</v>
      </c>
      <c r="T101" s="11" t="e">
        <f>ROUND(EXP(LN($R101)-1*'Valeur de calcul'!$C$8),1)</f>
        <v>#NUM!</v>
      </c>
      <c r="U101" s="11" t="e">
        <f>ROUND(EXP(LN($R101)+1*'Valeur de calcul'!$C$8),1)</f>
        <v>#NUM!</v>
      </c>
      <c r="V101" s="11" t="e">
        <f>ROUND(EXP(LN($R101)+2*'Valeur de calcul'!$C$8),1)</f>
        <v>#NUM!</v>
      </c>
      <c r="W101" s="11" t="str">
        <f t="shared" si="9"/>
        <v xml:space="preserve"> </v>
      </c>
      <c r="X101" s="11"/>
      <c r="Y101" s="4" t="e">
        <f t="shared" si="10"/>
        <v>#NUM!</v>
      </c>
      <c r="Z101" s="11" t="e">
        <f>IF($Y101=0," ",IF($Y101&lt;EXP(-2*'Valeur de calcul'!$B$8),"très basse", IF($Y101&lt;EXP(-1*'Valeur de calcul'!$B$8),"basse",IF($Y101&gt;EXP(2*'Valeur de calcul'!$B$8),"très élevée",IF($Y101&gt;EXP('Valeur de calcul'!$B$8),"élevée","normal")))))</f>
        <v>#NUM!</v>
      </c>
      <c r="AA101" s="4" t="e">
        <f t="shared" si="11"/>
        <v>#NUM!</v>
      </c>
      <c r="AB101" s="11" t="e">
        <f>IF($AA101=0," ",IF($AA101&lt;EXP(-2*'Valeur de calcul'!$C$8),"très basse", IF($AA101&lt;EXP(-1*'Valeur de calcul'!$C$8),"basse",IF($AA101&gt;EXP(2*'Valeur de calcul'!$C$8),"très élevée",IF($AA101&gt;EXP('Valeur de calcul'!$C$8),"élevée","normal")))))</f>
        <v>#NUM!</v>
      </c>
      <c r="AC101" s="11"/>
      <c r="AD101" s="11" t="e">
        <f t="shared" si="12"/>
        <v>#DIV/0!</v>
      </c>
      <c r="AE101" s="11" t="e">
        <f t="shared" si="13"/>
        <v>#DIV/0!</v>
      </c>
    </row>
    <row r="102" spans="1:31" x14ac:dyDescent="0.25">
      <c r="A102" s="9"/>
      <c r="B102" s="9"/>
      <c r="C102" s="9"/>
      <c r="D102" s="9"/>
      <c r="E102" s="9"/>
      <c r="F102" s="9"/>
      <c r="G102" s="9"/>
      <c r="H102" s="9"/>
      <c r="I102" s="11"/>
      <c r="J102" s="11">
        <f t="shared" si="7"/>
        <v>0</v>
      </c>
      <c r="K102" s="11" t="e">
        <f>ROUND((EXP(LN('Terre assolée 0-20cm'!$B102)*'Valeur de calcul'!$B$4+'Terre assolée 0-20cm'!$C102*'Valeur de calcul'!$B$5+LN('Terre assolée 0-20cm'!$D102)*'Valeur de calcul'!$B$6+'Terre assolée 0-20cm'!$E102*'Valeur de calcul'!$B$7+'Valeur de calcul'!$B$3)/24)/(44/12),3)</f>
        <v>#NUM!</v>
      </c>
      <c r="L102" s="11" t="e">
        <f>ROUND(EXP(LN($K102)-2*'Valeur de calcul'!$B$8),3)</f>
        <v>#NUM!</v>
      </c>
      <c r="M102" s="11" t="e">
        <f>ROUND(EXP(LN($K102)-'Valeur de calcul'!$B$8),3)</f>
        <v>#NUM!</v>
      </c>
      <c r="N102" s="11" t="e">
        <f>ROUND(EXP(LN($K102)+'Valeur de calcul'!$B$8),3)</f>
        <v>#NUM!</v>
      </c>
      <c r="O102" s="11" t="e">
        <f>ROUND(EXP(LN($K102)+2*'Valeur de calcul'!$B$8),3)</f>
        <v>#NUM!</v>
      </c>
      <c r="P102" s="11" t="str">
        <f t="shared" si="8"/>
        <v xml:space="preserve"> </v>
      </c>
      <c r="Q102" s="11"/>
      <c r="R102" s="5" t="e">
        <f>ROUND(EXP((LN($B102)*'Valeur de calcul'!$C$4)+('Terre assolée 0-20cm'!$C102*'Valeur de calcul'!$C$5)+(LN('Terre assolée 0-20cm'!$D102)*'Valeur de calcul'!$C$6)+('Terre assolée 0-20cm'!$E102*'Valeur de calcul'!$C$7)+'Valeur de calcul'!$C$3),1)</f>
        <v>#NUM!</v>
      </c>
      <c r="S102" s="11" t="e">
        <f>ROUND(EXP(LN($R102)-2*'Valeur de calcul'!$C$8),1)</f>
        <v>#NUM!</v>
      </c>
      <c r="T102" s="11" t="e">
        <f>ROUND(EXP(LN($R102)-1*'Valeur de calcul'!$C$8),1)</f>
        <v>#NUM!</v>
      </c>
      <c r="U102" s="11" t="e">
        <f>ROUND(EXP(LN($R102)+1*'Valeur de calcul'!$C$8),1)</f>
        <v>#NUM!</v>
      </c>
      <c r="V102" s="11" t="e">
        <f>ROUND(EXP(LN($R102)+2*'Valeur de calcul'!$C$8),1)</f>
        <v>#NUM!</v>
      </c>
      <c r="W102" s="11" t="str">
        <f t="shared" si="9"/>
        <v xml:space="preserve"> </v>
      </c>
      <c r="X102" s="11"/>
      <c r="Y102" s="4" t="e">
        <f t="shared" si="10"/>
        <v>#NUM!</v>
      </c>
      <c r="Z102" s="11" t="e">
        <f>IF($Y102=0," ",IF($Y102&lt;EXP(-2*'Valeur de calcul'!$B$8),"très basse", IF($Y102&lt;EXP(-1*'Valeur de calcul'!$B$8),"basse",IF($Y102&gt;EXP(2*'Valeur de calcul'!$B$8),"très élevée",IF($Y102&gt;EXP('Valeur de calcul'!$B$8),"élevée","normal")))))</f>
        <v>#NUM!</v>
      </c>
      <c r="AA102" s="4" t="e">
        <f t="shared" si="11"/>
        <v>#NUM!</v>
      </c>
      <c r="AB102" s="11" t="e">
        <f>IF($AA102=0," ",IF($AA102&lt;EXP(-2*'Valeur de calcul'!$C$8),"très basse", IF($AA102&lt;EXP(-1*'Valeur de calcul'!$C$8),"basse",IF($AA102&gt;EXP(2*'Valeur de calcul'!$C$8),"très élevée",IF($AA102&gt;EXP('Valeur de calcul'!$C$8),"élevée","normal")))))</f>
        <v>#NUM!</v>
      </c>
      <c r="AC102" s="11"/>
      <c r="AD102" s="11" t="e">
        <f t="shared" si="12"/>
        <v>#DIV/0!</v>
      </c>
      <c r="AE102" s="11" t="e">
        <f t="shared" si="13"/>
        <v>#DIV/0!</v>
      </c>
    </row>
    <row r="103" spans="1:31" x14ac:dyDescent="0.25">
      <c r="A103" s="9"/>
      <c r="B103" s="9"/>
      <c r="C103" s="9"/>
      <c r="D103" s="9"/>
      <c r="E103" s="9"/>
      <c r="F103" s="9"/>
      <c r="G103" s="9"/>
      <c r="H103" s="9"/>
      <c r="I103" s="11"/>
      <c r="J103" s="11">
        <f t="shared" si="7"/>
        <v>0</v>
      </c>
      <c r="K103" s="11" t="e">
        <f>ROUND((EXP(LN('Terre assolée 0-20cm'!$B103)*'Valeur de calcul'!$B$4+'Terre assolée 0-20cm'!$C103*'Valeur de calcul'!$B$5+LN('Terre assolée 0-20cm'!$D103)*'Valeur de calcul'!$B$6+'Terre assolée 0-20cm'!$E103*'Valeur de calcul'!$B$7+'Valeur de calcul'!$B$3)/24)/(44/12),3)</f>
        <v>#NUM!</v>
      </c>
      <c r="L103" s="11" t="e">
        <f>ROUND(EXP(LN($K103)-2*'Valeur de calcul'!$B$8),3)</f>
        <v>#NUM!</v>
      </c>
      <c r="M103" s="11" t="e">
        <f>ROUND(EXP(LN($K103)-'Valeur de calcul'!$B$8),3)</f>
        <v>#NUM!</v>
      </c>
      <c r="N103" s="11" t="e">
        <f>ROUND(EXP(LN($K103)+'Valeur de calcul'!$B$8),3)</f>
        <v>#NUM!</v>
      </c>
      <c r="O103" s="11" t="e">
        <f>ROUND(EXP(LN($K103)+2*'Valeur de calcul'!$B$8),3)</f>
        <v>#NUM!</v>
      </c>
      <c r="P103" s="11" t="str">
        <f t="shared" si="8"/>
        <v xml:space="preserve"> </v>
      </c>
      <c r="Q103" s="11"/>
      <c r="R103" s="5" t="e">
        <f>ROUND(EXP((LN($B103)*'Valeur de calcul'!$C$4)+('Terre assolée 0-20cm'!$C103*'Valeur de calcul'!$C$5)+(LN('Terre assolée 0-20cm'!$D103)*'Valeur de calcul'!$C$6)+('Terre assolée 0-20cm'!$E103*'Valeur de calcul'!$C$7)+'Valeur de calcul'!$C$3),1)</f>
        <v>#NUM!</v>
      </c>
      <c r="S103" s="11" t="e">
        <f>ROUND(EXP(LN($R103)-2*'Valeur de calcul'!$C$8),1)</f>
        <v>#NUM!</v>
      </c>
      <c r="T103" s="11" t="e">
        <f>ROUND(EXP(LN($R103)-1*'Valeur de calcul'!$C$8),1)</f>
        <v>#NUM!</v>
      </c>
      <c r="U103" s="11" t="e">
        <f>ROUND(EXP(LN($R103)+1*'Valeur de calcul'!$C$8),1)</f>
        <v>#NUM!</v>
      </c>
      <c r="V103" s="11" t="e">
        <f>ROUND(EXP(LN($R103)+2*'Valeur de calcul'!$C$8),1)</f>
        <v>#NUM!</v>
      </c>
      <c r="W103" s="11" t="str">
        <f t="shared" si="9"/>
        <v xml:space="preserve"> </v>
      </c>
      <c r="X103" s="11"/>
      <c r="Y103" s="4" t="e">
        <f t="shared" si="10"/>
        <v>#NUM!</v>
      </c>
      <c r="Z103" s="11" t="e">
        <f>IF($Y103=0," ",IF($Y103&lt;EXP(-2*'Valeur de calcul'!$B$8),"très basse", IF($Y103&lt;EXP(-1*'Valeur de calcul'!$B$8),"basse",IF($Y103&gt;EXP(2*'Valeur de calcul'!$B$8),"très élevée",IF($Y103&gt;EXP('Valeur de calcul'!$B$8),"élevée","normal")))))</f>
        <v>#NUM!</v>
      </c>
      <c r="AA103" s="4" t="e">
        <f t="shared" si="11"/>
        <v>#NUM!</v>
      </c>
      <c r="AB103" s="11" t="e">
        <f>IF($AA103=0," ",IF($AA103&lt;EXP(-2*'Valeur de calcul'!$C$8),"très basse", IF($AA103&lt;EXP(-1*'Valeur de calcul'!$C$8),"basse",IF($AA103&gt;EXP(2*'Valeur de calcul'!$C$8),"très élevée",IF($AA103&gt;EXP('Valeur de calcul'!$C$8),"élevée","normal")))))</f>
        <v>#NUM!</v>
      </c>
      <c r="AC103" s="11"/>
      <c r="AD103" s="11" t="e">
        <f t="shared" si="12"/>
        <v>#DIV/0!</v>
      </c>
      <c r="AE103" s="11" t="e">
        <f t="shared" si="13"/>
        <v>#DIV/0!</v>
      </c>
    </row>
    <row r="104" spans="1:31" x14ac:dyDescent="0.25">
      <c r="A104" s="9"/>
      <c r="B104" s="9"/>
      <c r="C104" s="9"/>
      <c r="D104" s="9"/>
      <c r="E104" s="9"/>
      <c r="F104" s="9"/>
      <c r="G104" s="9"/>
      <c r="H104" s="9"/>
      <c r="I104" s="11"/>
      <c r="J104" s="11">
        <f t="shared" si="7"/>
        <v>0</v>
      </c>
      <c r="K104" s="11" t="e">
        <f>ROUND((EXP(LN('Terre assolée 0-20cm'!$B104)*'Valeur de calcul'!$B$4+'Terre assolée 0-20cm'!$C104*'Valeur de calcul'!$B$5+LN('Terre assolée 0-20cm'!$D104)*'Valeur de calcul'!$B$6+'Terre assolée 0-20cm'!$E104*'Valeur de calcul'!$B$7+'Valeur de calcul'!$B$3)/24)/(44/12),3)</f>
        <v>#NUM!</v>
      </c>
      <c r="L104" s="11" t="e">
        <f>ROUND(EXP(LN($K104)-2*'Valeur de calcul'!$B$8),3)</f>
        <v>#NUM!</v>
      </c>
      <c r="M104" s="11" t="e">
        <f>ROUND(EXP(LN($K104)-'Valeur de calcul'!$B$8),3)</f>
        <v>#NUM!</v>
      </c>
      <c r="N104" s="11" t="e">
        <f>ROUND(EXP(LN($K104)+'Valeur de calcul'!$B$8),3)</f>
        <v>#NUM!</v>
      </c>
      <c r="O104" s="11" t="e">
        <f>ROUND(EXP(LN($K104)+2*'Valeur de calcul'!$B$8),3)</f>
        <v>#NUM!</v>
      </c>
      <c r="P104" s="11" t="str">
        <f t="shared" si="8"/>
        <v xml:space="preserve"> </v>
      </c>
      <c r="Q104" s="11"/>
      <c r="R104" s="5" t="e">
        <f>ROUND(EXP((LN($B104)*'Valeur de calcul'!$C$4)+('Terre assolée 0-20cm'!$C104*'Valeur de calcul'!$C$5)+(LN('Terre assolée 0-20cm'!$D104)*'Valeur de calcul'!$C$6)+('Terre assolée 0-20cm'!$E104*'Valeur de calcul'!$C$7)+'Valeur de calcul'!$C$3),1)</f>
        <v>#NUM!</v>
      </c>
      <c r="S104" s="11" t="e">
        <f>ROUND(EXP(LN($R104)-2*'Valeur de calcul'!$C$8),1)</f>
        <v>#NUM!</v>
      </c>
      <c r="T104" s="11" t="e">
        <f>ROUND(EXP(LN($R104)-1*'Valeur de calcul'!$C$8),1)</f>
        <v>#NUM!</v>
      </c>
      <c r="U104" s="11" t="e">
        <f>ROUND(EXP(LN($R104)+1*'Valeur de calcul'!$C$8),1)</f>
        <v>#NUM!</v>
      </c>
      <c r="V104" s="11" t="e">
        <f>ROUND(EXP(LN($R104)+2*'Valeur de calcul'!$C$8),1)</f>
        <v>#NUM!</v>
      </c>
      <c r="W104" s="11" t="str">
        <f t="shared" si="9"/>
        <v xml:space="preserve"> </v>
      </c>
      <c r="X104" s="11"/>
      <c r="Y104" s="4" t="e">
        <f t="shared" si="10"/>
        <v>#NUM!</v>
      </c>
      <c r="Z104" s="11" t="e">
        <f>IF($Y104=0," ",IF($Y104&lt;EXP(-2*'Valeur de calcul'!$B$8),"très basse", IF($Y104&lt;EXP(-1*'Valeur de calcul'!$B$8),"basse",IF($Y104&gt;EXP(2*'Valeur de calcul'!$B$8),"très élevée",IF($Y104&gt;EXP('Valeur de calcul'!$B$8),"élevée","normal")))))</f>
        <v>#NUM!</v>
      </c>
      <c r="AA104" s="4" t="e">
        <f t="shared" si="11"/>
        <v>#NUM!</v>
      </c>
      <c r="AB104" s="11" t="e">
        <f>IF($AA104=0," ",IF($AA104&lt;EXP(-2*'Valeur de calcul'!$C$8),"très basse", IF($AA104&lt;EXP(-1*'Valeur de calcul'!$C$8),"basse",IF($AA104&gt;EXP(2*'Valeur de calcul'!$C$8),"très élevée",IF($AA104&gt;EXP('Valeur de calcul'!$C$8),"élevée","normal")))))</f>
        <v>#NUM!</v>
      </c>
      <c r="AC104" s="11"/>
      <c r="AD104" s="11" t="e">
        <f t="shared" si="12"/>
        <v>#DIV/0!</v>
      </c>
      <c r="AE104" s="11" t="e">
        <f t="shared" si="13"/>
        <v>#DIV/0!</v>
      </c>
    </row>
    <row r="105" spans="1:31" x14ac:dyDescent="0.25">
      <c r="A105" s="9"/>
      <c r="B105" s="9"/>
      <c r="C105" s="9"/>
      <c r="D105" s="9"/>
      <c r="E105" s="9"/>
      <c r="F105" s="9"/>
      <c r="G105" s="9"/>
      <c r="H105" s="9"/>
      <c r="I105" s="11"/>
      <c r="J105" s="11">
        <f t="shared" si="7"/>
        <v>0</v>
      </c>
      <c r="K105" s="11" t="e">
        <f>ROUND((EXP(LN('Terre assolée 0-20cm'!$B105)*'Valeur de calcul'!$B$4+'Terre assolée 0-20cm'!$C105*'Valeur de calcul'!$B$5+LN('Terre assolée 0-20cm'!$D105)*'Valeur de calcul'!$B$6+'Terre assolée 0-20cm'!$E105*'Valeur de calcul'!$B$7+'Valeur de calcul'!$B$3)/24)/(44/12),3)</f>
        <v>#NUM!</v>
      </c>
      <c r="L105" s="11" t="e">
        <f>ROUND(EXP(LN($K105)-2*'Valeur de calcul'!$B$8),3)</f>
        <v>#NUM!</v>
      </c>
      <c r="M105" s="11" t="e">
        <f>ROUND(EXP(LN($K105)-'Valeur de calcul'!$B$8),3)</f>
        <v>#NUM!</v>
      </c>
      <c r="N105" s="11" t="e">
        <f>ROUND(EXP(LN($K105)+'Valeur de calcul'!$B$8),3)</f>
        <v>#NUM!</v>
      </c>
      <c r="O105" s="11" t="e">
        <f>ROUND(EXP(LN($K105)+2*'Valeur de calcul'!$B$8),3)</f>
        <v>#NUM!</v>
      </c>
      <c r="P105" s="11" t="str">
        <f t="shared" si="8"/>
        <v xml:space="preserve"> </v>
      </c>
      <c r="Q105" s="11"/>
      <c r="R105" s="5" t="e">
        <f>ROUND(EXP((LN($B105)*'Valeur de calcul'!$C$4)+('Terre assolée 0-20cm'!$C105*'Valeur de calcul'!$C$5)+(LN('Terre assolée 0-20cm'!$D105)*'Valeur de calcul'!$C$6)+('Terre assolée 0-20cm'!$E105*'Valeur de calcul'!$C$7)+'Valeur de calcul'!$C$3),1)</f>
        <v>#NUM!</v>
      </c>
      <c r="S105" s="11" t="e">
        <f>ROUND(EXP(LN($R105)-2*'Valeur de calcul'!$C$8),1)</f>
        <v>#NUM!</v>
      </c>
      <c r="T105" s="11" t="e">
        <f>ROUND(EXP(LN($R105)-1*'Valeur de calcul'!$C$8),1)</f>
        <v>#NUM!</v>
      </c>
      <c r="U105" s="11" t="e">
        <f>ROUND(EXP(LN($R105)+1*'Valeur de calcul'!$C$8),1)</f>
        <v>#NUM!</v>
      </c>
      <c r="V105" s="11" t="e">
        <f>ROUND(EXP(LN($R105)+2*'Valeur de calcul'!$C$8),1)</f>
        <v>#NUM!</v>
      </c>
      <c r="W105" s="11" t="str">
        <f t="shared" si="9"/>
        <v xml:space="preserve"> </v>
      </c>
      <c r="X105" s="11"/>
      <c r="Y105" s="4" t="e">
        <f t="shared" si="10"/>
        <v>#NUM!</v>
      </c>
      <c r="Z105" s="11" t="e">
        <f>IF($Y105=0," ",IF($Y105&lt;EXP(-2*'Valeur de calcul'!$B$8),"très basse", IF($Y105&lt;EXP(-1*'Valeur de calcul'!$B$8),"basse",IF($Y105&gt;EXP(2*'Valeur de calcul'!$B$8),"très élevée",IF($Y105&gt;EXP('Valeur de calcul'!$B$8),"élevée","normal")))))</f>
        <v>#NUM!</v>
      </c>
      <c r="AA105" s="4" t="e">
        <f t="shared" si="11"/>
        <v>#NUM!</v>
      </c>
      <c r="AB105" s="11" t="e">
        <f>IF($AA105=0," ",IF($AA105&lt;EXP(-2*'Valeur de calcul'!$C$8),"très basse", IF($AA105&lt;EXP(-1*'Valeur de calcul'!$C$8),"basse",IF($AA105&gt;EXP(2*'Valeur de calcul'!$C$8),"très élevée",IF($AA105&gt;EXP('Valeur de calcul'!$C$8),"élevée","normal")))))</f>
        <v>#NUM!</v>
      </c>
      <c r="AC105" s="11"/>
      <c r="AD105" s="11" t="e">
        <f t="shared" si="12"/>
        <v>#DIV/0!</v>
      </c>
      <c r="AE105" s="11" t="e">
        <f t="shared" si="13"/>
        <v>#DIV/0!</v>
      </c>
    </row>
    <row r="106" spans="1:31" x14ac:dyDescent="0.25">
      <c r="A106" s="9"/>
      <c r="B106" s="9"/>
      <c r="C106" s="9"/>
      <c r="D106" s="9"/>
      <c r="E106" s="9"/>
      <c r="F106" s="9"/>
      <c r="G106" s="9"/>
      <c r="H106" s="9"/>
      <c r="I106" s="11"/>
      <c r="J106" s="11">
        <f t="shared" si="7"/>
        <v>0</v>
      </c>
      <c r="K106" s="11" t="e">
        <f>ROUND((EXP(LN('Terre assolée 0-20cm'!$B106)*'Valeur de calcul'!$B$4+'Terre assolée 0-20cm'!$C106*'Valeur de calcul'!$B$5+LN('Terre assolée 0-20cm'!$D106)*'Valeur de calcul'!$B$6+'Terre assolée 0-20cm'!$E106*'Valeur de calcul'!$B$7+'Valeur de calcul'!$B$3)/24)/(44/12),3)</f>
        <v>#NUM!</v>
      </c>
      <c r="L106" s="11" t="e">
        <f>ROUND(EXP(LN($K106)-2*'Valeur de calcul'!$B$8),3)</f>
        <v>#NUM!</v>
      </c>
      <c r="M106" s="11" t="e">
        <f>ROUND(EXP(LN($K106)-'Valeur de calcul'!$B$8),3)</f>
        <v>#NUM!</v>
      </c>
      <c r="N106" s="11" t="e">
        <f>ROUND(EXP(LN($K106)+'Valeur de calcul'!$B$8),3)</f>
        <v>#NUM!</v>
      </c>
      <c r="O106" s="11" t="e">
        <f>ROUND(EXP(LN($K106)+2*'Valeur de calcul'!$B$8),3)</f>
        <v>#NUM!</v>
      </c>
      <c r="P106" s="11" t="str">
        <f t="shared" si="8"/>
        <v xml:space="preserve"> </v>
      </c>
      <c r="Q106" s="11"/>
      <c r="R106" s="5" t="e">
        <f>ROUND(EXP((LN($B106)*'Valeur de calcul'!$C$4)+('Terre assolée 0-20cm'!$C106*'Valeur de calcul'!$C$5)+(LN('Terre assolée 0-20cm'!$D106)*'Valeur de calcul'!$C$6)+('Terre assolée 0-20cm'!$E106*'Valeur de calcul'!$C$7)+'Valeur de calcul'!$C$3),1)</f>
        <v>#NUM!</v>
      </c>
      <c r="S106" s="11" t="e">
        <f>ROUND(EXP(LN($R106)-2*'Valeur de calcul'!$C$8),1)</f>
        <v>#NUM!</v>
      </c>
      <c r="T106" s="11" t="e">
        <f>ROUND(EXP(LN($R106)-1*'Valeur de calcul'!$C$8),1)</f>
        <v>#NUM!</v>
      </c>
      <c r="U106" s="11" t="e">
        <f>ROUND(EXP(LN($R106)+1*'Valeur de calcul'!$C$8),1)</f>
        <v>#NUM!</v>
      </c>
      <c r="V106" s="11" t="e">
        <f>ROUND(EXP(LN($R106)+2*'Valeur de calcul'!$C$8),1)</f>
        <v>#NUM!</v>
      </c>
      <c r="W106" s="11" t="str">
        <f t="shared" si="9"/>
        <v xml:space="preserve"> </v>
      </c>
      <c r="X106" s="11"/>
      <c r="Y106" s="4" t="e">
        <f t="shared" si="10"/>
        <v>#NUM!</v>
      </c>
      <c r="Z106" s="11" t="e">
        <f>IF($Y106=0," ",IF($Y106&lt;EXP(-2*'Valeur de calcul'!$B$8),"très basse", IF($Y106&lt;EXP(-1*'Valeur de calcul'!$B$8),"basse",IF($Y106&gt;EXP(2*'Valeur de calcul'!$B$8),"très élevée",IF($Y106&gt;EXP('Valeur de calcul'!$B$8),"élevée","normal")))))</f>
        <v>#NUM!</v>
      </c>
      <c r="AA106" s="4" t="e">
        <f t="shared" si="11"/>
        <v>#NUM!</v>
      </c>
      <c r="AB106" s="11" t="e">
        <f>IF($AA106=0," ",IF($AA106&lt;EXP(-2*'Valeur de calcul'!$C$8),"très basse", IF($AA106&lt;EXP(-1*'Valeur de calcul'!$C$8),"basse",IF($AA106&gt;EXP(2*'Valeur de calcul'!$C$8),"très élevée",IF($AA106&gt;EXP('Valeur de calcul'!$C$8),"élevée","normal")))))</f>
        <v>#NUM!</v>
      </c>
      <c r="AC106" s="11"/>
      <c r="AD106" s="11" t="e">
        <f t="shared" si="12"/>
        <v>#DIV/0!</v>
      </c>
      <c r="AE106" s="11" t="e">
        <f t="shared" si="13"/>
        <v>#DIV/0!</v>
      </c>
    </row>
    <row r="107" spans="1:31" x14ac:dyDescent="0.25">
      <c r="A107" s="9"/>
      <c r="B107" s="9"/>
      <c r="C107" s="9"/>
      <c r="D107" s="9"/>
      <c r="E107" s="9"/>
      <c r="F107" s="9"/>
      <c r="G107" s="9"/>
      <c r="H107" s="9"/>
      <c r="I107" s="11"/>
      <c r="J107" s="11">
        <f t="shared" si="7"/>
        <v>0</v>
      </c>
      <c r="K107" s="11" t="e">
        <f>ROUND((EXP(LN('Terre assolée 0-20cm'!$B107)*'Valeur de calcul'!$B$4+'Terre assolée 0-20cm'!$C107*'Valeur de calcul'!$B$5+LN('Terre assolée 0-20cm'!$D107)*'Valeur de calcul'!$B$6+'Terre assolée 0-20cm'!$E107*'Valeur de calcul'!$B$7+'Valeur de calcul'!$B$3)/24)/(44/12),3)</f>
        <v>#NUM!</v>
      </c>
      <c r="L107" s="11" t="e">
        <f>ROUND(EXP(LN($K107)-2*'Valeur de calcul'!$B$8),3)</f>
        <v>#NUM!</v>
      </c>
      <c r="M107" s="11" t="e">
        <f>ROUND(EXP(LN($K107)-'Valeur de calcul'!$B$8),3)</f>
        <v>#NUM!</v>
      </c>
      <c r="N107" s="11" t="e">
        <f>ROUND(EXP(LN($K107)+'Valeur de calcul'!$B$8),3)</f>
        <v>#NUM!</v>
      </c>
      <c r="O107" s="11" t="e">
        <f>ROUND(EXP(LN($K107)+2*'Valeur de calcul'!$B$8),3)</f>
        <v>#NUM!</v>
      </c>
      <c r="P107" s="11" t="str">
        <f t="shared" si="8"/>
        <v xml:space="preserve"> </v>
      </c>
      <c r="Q107" s="11"/>
      <c r="R107" s="5" t="e">
        <f>ROUND(EXP((LN($B107)*'Valeur de calcul'!$C$4)+('Terre assolée 0-20cm'!$C107*'Valeur de calcul'!$C$5)+(LN('Terre assolée 0-20cm'!$D107)*'Valeur de calcul'!$C$6)+('Terre assolée 0-20cm'!$E107*'Valeur de calcul'!$C$7)+'Valeur de calcul'!$C$3),1)</f>
        <v>#NUM!</v>
      </c>
      <c r="S107" s="11" t="e">
        <f>ROUND(EXP(LN($R107)-2*'Valeur de calcul'!$C$8),1)</f>
        <v>#NUM!</v>
      </c>
      <c r="T107" s="11" t="e">
        <f>ROUND(EXP(LN($R107)-1*'Valeur de calcul'!$C$8),1)</f>
        <v>#NUM!</v>
      </c>
      <c r="U107" s="11" t="e">
        <f>ROUND(EXP(LN($R107)+1*'Valeur de calcul'!$C$8),1)</f>
        <v>#NUM!</v>
      </c>
      <c r="V107" s="11" t="e">
        <f>ROUND(EXP(LN($R107)+2*'Valeur de calcul'!$C$8),1)</f>
        <v>#NUM!</v>
      </c>
      <c r="W107" s="11" t="str">
        <f t="shared" si="9"/>
        <v xml:space="preserve"> </v>
      </c>
      <c r="X107" s="11"/>
      <c r="Y107" s="4" t="e">
        <f t="shared" si="10"/>
        <v>#NUM!</v>
      </c>
      <c r="Z107" s="11" t="e">
        <f>IF($Y107=0," ",IF($Y107&lt;EXP(-2*'Valeur de calcul'!$B$8),"très basse", IF($Y107&lt;EXP(-1*'Valeur de calcul'!$B$8),"basse",IF($Y107&gt;EXP(2*'Valeur de calcul'!$B$8),"très élevée",IF($Y107&gt;EXP('Valeur de calcul'!$B$8),"élevée","normal")))))</f>
        <v>#NUM!</v>
      </c>
      <c r="AA107" s="4" t="e">
        <f t="shared" si="11"/>
        <v>#NUM!</v>
      </c>
      <c r="AB107" s="11" t="e">
        <f>IF($AA107=0," ",IF($AA107&lt;EXP(-2*'Valeur de calcul'!$C$8),"très basse", IF($AA107&lt;EXP(-1*'Valeur de calcul'!$C$8),"basse",IF($AA107&gt;EXP(2*'Valeur de calcul'!$C$8),"très élevée",IF($AA107&gt;EXP('Valeur de calcul'!$C$8),"élevée","normal")))))</f>
        <v>#NUM!</v>
      </c>
      <c r="AC107" s="11"/>
      <c r="AD107" s="11" t="e">
        <f t="shared" si="12"/>
        <v>#DIV/0!</v>
      </c>
      <c r="AE107" s="11" t="e">
        <f t="shared" si="13"/>
        <v>#DIV/0!</v>
      </c>
    </row>
    <row r="108" spans="1:31" x14ac:dyDescent="0.25">
      <c r="A108" s="9"/>
      <c r="B108" s="9"/>
      <c r="C108" s="9"/>
      <c r="D108" s="9"/>
      <c r="E108" s="9"/>
      <c r="F108" s="9"/>
      <c r="G108" s="9"/>
      <c r="H108" s="9"/>
      <c r="I108" s="11"/>
      <c r="J108" s="11">
        <f t="shared" si="7"/>
        <v>0</v>
      </c>
      <c r="K108" s="11" t="e">
        <f>ROUND((EXP(LN('Terre assolée 0-20cm'!$B108)*'Valeur de calcul'!$B$4+'Terre assolée 0-20cm'!$C108*'Valeur de calcul'!$B$5+LN('Terre assolée 0-20cm'!$D108)*'Valeur de calcul'!$B$6+'Terre assolée 0-20cm'!$E108*'Valeur de calcul'!$B$7+'Valeur de calcul'!$B$3)/24)/(44/12),3)</f>
        <v>#NUM!</v>
      </c>
      <c r="L108" s="11" t="e">
        <f>ROUND(EXP(LN($K108)-2*'Valeur de calcul'!$B$8),3)</f>
        <v>#NUM!</v>
      </c>
      <c r="M108" s="11" t="e">
        <f>ROUND(EXP(LN($K108)-'Valeur de calcul'!$B$8),3)</f>
        <v>#NUM!</v>
      </c>
      <c r="N108" s="11" t="e">
        <f>ROUND(EXP(LN($K108)+'Valeur de calcul'!$B$8),3)</f>
        <v>#NUM!</v>
      </c>
      <c r="O108" s="11" t="e">
        <f>ROUND(EXP(LN($K108)+2*'Valeur de calcul'!$B$8),3)</f>
        <v>#NUM!</v>
      </c>
      <c r="P108" s="11" t="str">
        <f t="shared" si="8"/>
        <v xml:space="preserve"> </v>
      </c>
      <c r="Q108" s="11"/>
      <c r="R108" s="5" t="e">
        <f>ROUND(EXP((LN($B108)*'Valeur de calcul'!$C$4)+('Terre assolée 0-20cm'!$C108*'Valeur de calcul'!$C$5)+(LN('Terre assolée 0-20cm'!$D108)*'Valeur de calcul'!$C$6)+('Terre assolée 0-20cm'!$E108*'Valeur de calcul'!$C$7)+'Valeur de calcul'!$C$3),1)</f>
        <v>#NUM!</v>
      </c>
      <c r="S108" s="11" t="e">
        <f>ROUND(EXP(LN($R108)-2*'Valeur de calcul'!$C$8),1)</f>
        <v>#NUM!</v>
      </c>
      <c r="T108" s="11" t="e">
        <f>ROUND(EXP(LN($R108)-1*'Valeur de calcul'!$C$8),1)</f>
        <v>#NUM!</v>
      </c>
      <c r="U108" s="11" t="e">
        <f>ROUND(EXP(LN($R108)+1*'Valeur de calcul'!$C$8),1)</f>
        <v>#NUM!</v>
      </c>
      <c r="V108" s="11" t="e">
        <f>ROUND(EXP(LN($R108)+2*'Valeur de calcul'!$C$8),1)</f>
        <v>#NUM!</v>
      </c>
      <c r="W108" s="11" t="str">
        <f t="shared" si="9"/>
        <v xml:space="preserve"> </v>
      </c>
      <c r="X108" s="11"/>
      <c r="Y108" s="4" t="e">
        <f t="shared" si="10"/>
        <v>#NUM!</v>
      </c>
      <c r="Z108" s="11" t="e">
        <f>IF($Y108=0," ",IF($Y108&lt;EXP(-2*'Valeur de calcul'!$B$8),"très basse", IF($Y108&lt;EXP(-1*'Valeur de calcul'!$B$8),"basse",IF($Y108&gt;EXP(2*'Valeur de calcul'!$B$8),"très élevée",IF($Y108&gt;EXP('Valeur de calcul'!$B$8),"élevée","normal")))))</f>
        <v>#NUM!</v>
      </c>
      <c r="AA108" s="4" t="e">
        <f t="shared" si="11"/>
        <v>#NUM!</v>
      </c>
      <c r="AB108" s="11" t="e">
        <f>IF($AA108=0," ",IF($AA108&lt;EXP(-2*'Valeur de calcul'!$C$8),"très basse", IF($AA108&lt;EXP(-1*'Valeur de calcul'!$C$8),"basse",IF($AA108&gt;EXP(2*'Valeur de calcul'!$C$8),"très élevée",IF($AA108&gt;EXP('Valeur de calcul'!$C$8),"élevée","normal")))))</f>
        <v>#NUM!</v>
      </c>
      <c r="AC108" s="11"/>
      <c r="AD108" s="11" t="e">
        <f t="shared" si="12"/>
        <v>#DIV/0!</v>
      </c>
      <c r="AE108" s="11" t="e">
        <f t="shared" si="13"/>
        <v>#DIV/0!</v>
      </c>
    </row>
    <row r="109" spans="1:31" x14ac:dyDescent="0.25">
      <c r="A109" s="9"/>
      <c r="B109" s="9"/>
      <c r="C109" s="9"/>
      <c r="D109" s="9"/>
      <c r="E109" s="9"/>
      <c r="F109" s="9"/>
      <c r="G109" s="9"/>
      <c r="H109" s="9"/>
      <c r="I109" s="11"/>
      <c r="J109" s="11">
        <f t="shared" si="7"/>
        <v>0</v>
      </c>
      <c r="K109" s="11" t="e">
        <f>ROUND((EXP(LN('Terre assolée 0-20cm'!$B109)*'Valeur de calcul'!$B$4+'Terre assolée 0-20cm'!$C109*'Valeur de calcul'!$B$5+LN('Terre assolée 0-20cm'!$D109)*'Valeur de calcul'!$B$6+'Terre assolée 0-20cm'!$E109*'Valeur de calcul'!$B$7+'Valeur de calcul'!$B$3)/24)/(44/12),3)</f>
        <v>#NUM!</v>
      </c>
      <c r="L109" s="11" t="e">
        <f>ROUND(EXP(LN($K109)-2*'Valeur de calcul'!$B$8),3)</f>
        <v>#NUM!</v>
      </c>
      <c r="M109" s="11" t="e">
        <f>ROUND(EXP(LN($K109)-'Valeur de calcul'!$B$8),3)</f>
        <v>#NUM!</v>
      </c>
      <c r="N109" s="11" t="e">
        <f>ROUND(EXP(LN($K109)+'Valeur de calcul'!$B$8),3)</f>
        <v>#NUM!</v>
      </c>
      <c r="O109" s="11" t="e">
        <f>ROUND(EXP(LN($K109)+2*'Valeur de calcul'!$B$8),3)</f>
        <v>#NUM!</v>
      </c>
      <c r="P109" s="11" t="str">
        <f t="shared" si="8"/>
        <v xml:space="preserve"> </v>
      </c>
      <c r="Q109" s="11"/>
      <c r="R109" s="5" t="e">
        <f>ROUND(EXP((LN($B109)*'Valeur de calcul'!$C$4)+('Terre assolée 0-20cm'!$C109*'Valeur de calcul'!$C$5)+(LN('Terre assolée 0-20cm'!$D109)*'Valeur de calcul'!$C$6)+('Terre assolée 0-20cm'!$E109*'Valeur de calcul'!$C$7)+'Valeur de calcul'!$C$3),1)</f>
        <v>#NUM!</v>
      </c>
      <c r="S109" s="11" t="e">
        <f>ROUND(EXP(LN($R109)-2*'Valeur de calcul'!$C$8),1)</f>
        <v>#NUM!</v>
      </c>
      <c r="T109" s="11" t="e">
        <f>ROUND(EXP(LN($R109)-1*'Valeur de calcul'!$C$8),1)</f>
        <v>#NUM!</v>
      </c>
      <c r="U109" s="11" t="e">
        <f>ROUND(EXP(LN($R109)+1*'Valeur de calcul'!$C$8),1)</f>
        <v>#NUM!</v>
      </c>
      <c r="V109" s="11" t="e">
        <f>ROUND(EXP(LN($R109)+2*'Valeur de calcul'!$C$8),1)</f>
        <v>#NUM!</v>
      </c>
      <c r="W109" s="11" t="str">
        <f t="shared" si="9"/>
        <v xml:space="preserve"> </v>
      </c>
      <c r="X109" s="11"/>
      <c r="Y109" s="4" t="e">
        <f t="shared" si="10"/>
        <v>#NUM!</v>
      </c>
      <c r="Z109" s="11" t="e">
        <f>IF($Y109=0," ",IF($Y109&lt;EXP(-2*'Valeur de calcul'!$B$8),"très basse", IF($Y109&lt;EXP(-1*'Valeur de calcul'!$B$8),"basse",IF($Y109&gt;EXP(2*'Valeur de calcul'!$B$8),"très élevée",IF($Y109&gt;EXP('Valeur de calcul'!$B$8),"élevée","normal")))))</f>
        <v>#NUM!</v>
      </c>
      <c r="AA109" s="4" t="e">
        <f t="shared" si="11"/>
        <v>#NUM!</v>
      </c>
      <c r="AB109" s="11" t="e">
        <f>IF($AA109=0," ",IF($AA109&lt;EXP(-2*'Valeur de calcul'!$C$8),"très basse", IF($AA109&lt;EXP(-1*'Valeur de calcul'!$C$8),"basse",IF($AA109&gt;EXP(2*'Valeur de calcul'!$C$8),"très élevée",IF($AA109&gt;EXP('Valeur de calcul'!$C$8),"élevée","normal")))))</f>
        <v>#NUM!</v>
      </c>
      <c r="AC109" s="11"/>
      <c r="AD109" s="11" t="e">
        <f t="shared" si="12"/>
        <v>#DIV/0!</v>
      </c>
      <c r="AE109" s="11" t="e">
        <f t="shared" si="13"/>
        <v>#DIV/0!</v>
      </c>
    </row>
    <row r="110" spans="1:31" x14ac:dyDescent="0.25">
      <c r="A110" s="9"/>
      <c r="B110" s="9"/>
      <c r="C110" s="9"/>
      <c r="D110" s="9"/>
      <c r="E110" s="9"/>
      <c r="F110" s="9"/>
      <c r="G110" s="9"/>
      <c r="H110" s="9"/>
      <c r="I110" s="11"/>
      <c r="J110" s="11">
        <f t="shared" si="7"/>
        <v>0</v>
      </c>
      <c r="K110" s="11" t="e">
        <f>ROUND((EXP(LN('Terre assolée 0-20cm'!$B110)*'Valeur de calcul'!$B$4+'Terre assolée 0-20cm'!$C110*'Valeur de calcul'!$B$5+LN('Terre assolée 0-20cm'!$D110)*'Valeur de calcul'!$B$6+'Terre assolée 0-20cm'!$E110*'Valeur de calcul'!$B$7+'Valeur de calcul'!$B$3)/24)/(44/12),3)</f>
        <v>#NUM!</v>
      </c>
      <c r="L110" s="11" t="e">
        <f>ROUND(EXP(LN($K110)-2*'Valeur de calcul'!$B$8),3)</f>
        <v>#NUM!</v>
      </c>
      <c r="M110" s="11" t="e">
        <f>ROUND(EXP(LN($K110)-'Valeur de calcul'!$B$8),3)</f>
        <v>#NUM!</v>
      </c>
      <c r="N110" s="11" t="e">
        <f>ROUND(EXP(LN($K110)+'Valeur de calcul'!$B$8),3)</f>
        <v>#NUM!</v>
      </c>
      <c r="O110" s="11" t="e">
        <f>ROUND(EXP(LN($K110)+2*'Valeur de calcul'!$B$8),3)</f>
        <v>#NUM!</v>
      </c>
      <c r="P110" s="11" t="str">
        <f t="shared" si="8"/>
        <v xml:space="preserve"> </v>
      </c>
      <c r="Q110" s="11"/>
      <c r="R110" s="5" t="e">
        <f>ROUND(EXP((LN($B110)*'Valeur de calcul'!$C$4)+('Terre assolée 0-20cm'!$C110*'Valeur de calcul'!$C$5)+(LN('Terre assolée 0-20cm'!$D110)*'Valeur de calcul'!$C$6)+('Terre assolée 0-20cm'!$E110*'Valeur de calcul'!$C$7)+'Valeur de calcul'!$C$3),1)</f>
        <v>#NUM!</v>
      </c>
      <c r="S110" s="11" t="e">
        <f>ROUND(EXP(LN($R110)-2*'Valeur de calcul'!$C$8),1)</f>
        <v>#NUM!</v>
      </c>
      <c r="T110" s="11" t="e">
        <f>ROUND(EXP(LN($R110)-1*'Valeur de calcul'!$C$8),1)</f>
        <v>#NUM!</v>
      </c>
      <c r="U110" s="11" t="e">
        <f>ROUND(EXP(LN($R110)+1*'Valeur de calcul'!$C$8),1)</f>
        <v>#NUM!</v>
      </c>
      <c r="V110" s="11" t="e">
        <f>ROUND(EXP(LN($R110)+2*'Valeur de calcul'!$C$8),1)</f>
        <v>#NUM!</v>
      </c>
      <c r="W110" s="11" t="str">
        <f t="shared" si="9"/>
        <v xml:space="preserve"> </v>
      </c>
      <c r="X110" s="11"/>
      <c r="Y110" s="4" t="e">
        <f t="shared" si="10"/>
        <v>#NUM!</v>
      </c>
      <c r="Z110" s="11" t="e">
        <f>IF($Y110=0," ",IF($Y110&lt;EXP(-2*'Valeur de calcul'!$B$8),"très basse", IF($Y110&lt;EXP(-1*'Valeur de calcul'!$B$8),"basse",IF($Y110&gt;EXP(2*'Valeur de calcul'!$B$8),"très élevée",IF($Y110&gt;EXP('Valeur de calcul'!$B$8),"élevée","normal")))))</f>
        <v>#NUM!</v>
      </c>
      <c r="AA110" s="4" t="e">
        <f t="shared" si="11"/>
        <v>#NUM!</v>
      </c>
      <c r="AB110" s="11" t="e">
        <f>IF($AA110=0," ",IF($AA110&lt;EXP(-2*'Valeur de calcul'!$C$8),"très basse", IF($AA110&lt;EXP(-1*'Valeur de calcul'!$C$8),"basse",IF($AA110&gt;EXP(2*'Valeur de calcul'!$C$8),"très élevée",IF($AA110&gt;EXP('Valeur de calcul'!$C$8),"élevée","normal")))))</f>
        <v>#NUM!</v>
      </c>
      <c r="AC110" s="11"/>
      <c r="AD110" s="11" t="e">
        <f t="shared" si="12"/>
        <v>#DIV/0!</v>
      </c>
      <c r="AE110" s="11" t="e">
        <f t="shared" si="13"/>
        <v>#DIV/0!</v>
      </c>
    </row>
    <row r="111" spans="1:31" x14ac:dyDescent="0.25">
      <c r="A111" s="9"/>
      <c r="B111" s="9"/>
      <c r="C111" s="9"/>
      <c r="D111" s="9"/>
      <c r="E111" s="9"/>
      <c r="F111" s="9"/>
      <c r="G111" s="9"/>
      <c r="H111" s="9"/>
      <c r="I111" s="11"/>
      <c r="J111" s="11">
        <f t="shared" si="7"/>
        <v>0</v>
      </c>
      <c r="K111" s="11" t="e">
        <f>ROUND((EXP(LN('Terre assolée 0-20cm'!$B111)*'Valeur de calcul'!$B$4+'Terre assolée 0-20cm'!$C111*'Valeur de calcul'!$B$5+LN('Terre assolée 0-20cm'!$D111)*'Valeur de calcul'!$B$6+'Terre assolée 0-20cm'!$E111*'Valeur de calcul'!$B$7+'Valeur de calcul'!$B$3)/24)/(44/12),3)</f>
        <v>#NUM!</v>
      </c>
      <c r="L111" s="11" t="e">
        <f>ROUND(EXP(LN($K111)-2*'Valeur de calcul'!$B$8),3)</f>
        <v>#NUM!</v>
      </c>
      <c r="M111" s="11" t="e">
        <f>ROUND(EXP(LN($K111)-'Valeur de calcul'!$B$8),3)</f>
        <v>#NUM!</v>
      </c>
      <c r="N111" s="11" t="e">
        <f>ROUND(EXP(LN($K111)+'Valeur de calcul'!$B$8),3)</f>
        <v>#NUM!</v>
      </c>
      <c r="O111" s="11" t="e">
        <f>ROUND(EXP(LN($K111)+2*'Valeur de calcul'!$B$8),3)</f>
        <v>#NUM!</v>
      </c>
      <c r="P111" s="11" t="str">
        <f t="shared" si="8"/>
        <v xml:space="preserve"> </v>
      </c>
      <c r="Q111" s="11"/>
      <c r="R111" s="5" t="e">
        <f>ROUND(EXP((LN($B111)*'Valeur de calcul'!$C$4)+('Terre assolée 0-20cm'!$C111*'Valeur de calcul'!$C$5)+(LN('Terre assolée 0-20cm'!$D111)*'Valeur de calcul'!$C$6)+('Terre assolée 0-20cm'!$E111*'Valeur de calcul'!$C$7)+'Valeur de calcul'!$C$3),1)</f>
        <v>#NUM!</v>
      </c>
      <c r="S111" s="11" t="e">
        <f>ROUND(EXP(LN($R111)-2*'Valeur de calcul'!$C$8),1)</f>
        <v>#NUM!</v>
      </c>
      <c r="T111" s="11" t="e">
        <f>ROUND(EXP(LN($R111)-1*'Valeur de calcul'!$C$8),1)</f>
        <v>#NUM!</v>
      </c>
      <c r="U111" s="11" t="e">
        <f>ROUND(EXP(LN($R111)+1*'Valeur de calcul'!$C$8),1)</f>
        <v>#NUM!</v>
      </c>
      <c r="V111" s="11" t="e">
        <f>ROUND(EXP(LN($R111)+2*'Valeur de calcul'!$C$8),1)</f>
        <v>#NUM!</v>
      </c>
      <c r="W111" s="11" t="str">
        <f t="shared" si="9"/>
        <v xml:space="preserve"> </v>
      </c>
      <c r="X111" s="11"/>
      <c r="Y111" s="4" t="e">
        <f t="shared" si="10"/>
        <v>#NUM!</v>
      </c>
      <c r="Z111" s="11" t="e">
        <f>IF($Y111=0," ",IF($Y111&lt;EXP(-2*'Valeur de calcul'!$B$8),"très basse", IF($Y111&lt;EXP(-1*'Valeur de calcul'!$B$8),"basse",IF($Y111&gt;EXP(2*'Valeur de calcul'!$B$8),"très élevée",IF($Y111&gt;EXP('Valeur de calcul'!$B$8),"élevée","normal")))))</f>
        <v>#NUM!</v>
      </c>
      <c r="AA111" s="4" t="e">
        <f t="shared" si="11"/>
        <v>#NUM!</v>
      </c>
      <c r="AB111" s="11" t="e">
        <f>IF($AA111=0," ",IF($AA111&lt;EXP(-2*'Valeur de calcul'!$C$8),"très basse", IF($AA111&lt;EXP(-1*'Valeur de calcul'!$C$8),"basse",IF($AA111&gt;EXP(2*'Valeur de calcul'!$C$8),"très élevée",IF($AA111&gt;EXP('Valeur de calcul'!$C$8),"élevée","normal")))))</f>
        <v>#NUM!</v>
      </c>
      <c r="AC111" s="11"/>
      <c r="AD111" s="11" t="e">
        <f t="shared" si="12"/>
        <v>#DIV/0!</v>
      </c>
      <c r="AE111" s="11" t="e">
        <f t="shared" si="13"/>
        <v>#DIV/0!</v>
      </c>
    </row>
    <row r="112" spans="1:31" x14ac:dyDescent="0.25">
      <c r="A112" s="9"/>
      <c r="B112" s="9"/>
      <c r="C112" s="9"/>
      <c r="D112" s="9"/>
      <c r="E112" s="9"/>
      <c r="F112" s="9"/>
      <c r="G112" s="9"/>
      <c r="H112" s="9"/>
      <c r="I112" s="11"/>
      <c r="J112" s="11">
        <f t="shared" si="7"/>
        <v>0</v>
      </c>
      <c r="K112" s="11" t="e">
        <f>ROUND((EXP(LN('Terre assolée 0-20cm'!$B112)*'Valeur de calcul'!$B$4+'Terre assolée 0-20cm'!$C112*'Valeur de calcul'!$B$5+LN('Terre assolée 0-20cm'!$D112)*'Valeur de calcul'!$B$6+'Terre assolée 0-20cm'!$E112*'Valeur de calcul'!$B$7+'Valeur de calcul'!$B$3)/24)/(44/12),3)</f>
        <v>#NUM!</v>
      </c>
      <c r="L112" s="11" t="e">
        <f>ROUND(EXP(LN($K112)-2*'Valeur de calcul'!$B$8),3)</f>
        <v>#NUM!</v>
      </c>
      <c r="M112" s="11" t="e">
        <f>ROUND(EXP(LN($K112)-'Valeur de calcul'!$B$8),3)</f>
        <v>#NUM!</v>
      </c>
      <c r="N112" s="11" t="e">
        <f>ROUND(EXP(LN($K112)+'Valeur de calcul'!$B$8),3)</f>
        <v>#NUM!</v>
      </c>
      <c r="O112" s="11" t="e">
        <f>ROUND(EXP(LN($K112)+2*'Valeur de calcul'!$B$8),3)</f>
        <v>#NUM!</v>
      </c>
      <c r="P112" s="11" t="str">
        <f t="shared" si="8"/>
        <v xml:space="preserve"> </v>
      </c>
      <c r="Q112" s="11"/>
      <c r="R112" s="5" t="e">
        <f>ROUND(EXP((LN($B112)*'Valeur de calcul'!$C$4)+('Terre assolée 0-20cm'!$C112*'Valeur de calcul'!$C$5)+(LN('Terre assolée 0-20cm'!$D112)*'Valeur de calcul'!$C$6)+('Terre assolée 0-20cm'!$E112*'Valeur de calcul'!$C$7)+'Valeur de calcul'!$C$3),1)</f>
        <v>#NUM!</v>
      </c>
      <c r="S112" s="11" t="e">
        <f>ROUND(EXP(LN($R112)-2*'Valeur de calcul'!$C$8),1)</f>
        <v>#NUM!</v>
      </c>
      <c r="T112" s="11" t="e">
        <f>ROUND(EXP(LN($R112)-1*'Valeur de calcul'!$C$8),1)</f>
        <v>#NUM!</v>
      </c>
      <c r="U112" s="11" t="e">
        <f>ROUND(EXP(LN($R112)+1*'Valeur de calcul'!$C$8),1)</f>
        <v>#NUM!</v>
      </c>
      <c r="V112" s="11" t="e">
        <f>ROUND(EXP(LN($R112)+2*'Valeur de calcul'!$C$8),1)</f>
        <v>#NUM!</v>
      </c>
      <c r="W112" s="11" t="str">
        <f t="shared" si="9"/>
        <v xml:space="preserve"> </v>
      </c>
      <c r="X112" s="11"/>
      <c r="Y112" s="4" t="e">
        <f t="shared" si="10"/>
        <v>#NUM!</v>
      </c>
      <c r="Z112" s="11" t="e">
        <f>IF($Y112=0," ",IF($Y112&lt;EXP(-2*'Valeur de calcul'!$B$8),"très basse", IF($Y112&lt;EXP(-1*'Valeur de calcul'!$B$8),"basse",IF($Y112&gt;EXP(2*'Valeur de calcul'!$B$8),"très élevée",IF($Y112&gt;EXP('Valeur de calcul'!$B$8),"élevée","normal")))))</f>
        <v>#NUM!</v>
      </c>
      <c r="AA112" s="4" t="e">
        <f t="shared" si="11"/>
        <v>#NUM!</v>
      </c>
      <c r="AB112" s="11" t="e">
        <f>IF($AA112=0," ",IF($AA112&lt;EXP(-2*'Valeur de calcul'!$C$8),"très basse", IF($AA112&lt;EXP(-1*'Valeur de calcul'!$C$8),"basse",IF($AA112&gt;EXP(2*'Valeur de calcul'!$C$8),"très élevée",IF($AA112&gt;EXP('Valeur de calcul'!$C$8),"élevée","normal")))))</f>
        <v>#NUM!</v>
      </c>
      <c r="AC112" s="11"/>
      <c r="AD112" s="11" t="e">
        <f t="shared" si="12"/>
        <v>#DIV/0!</v>
      </c>
      <c r="AE112" s="11" t="e">
        <f t="shared" si="13"/>
        <v>#DIV/0!</v>
      </c>
    </row>
    <row r="113" spans="1:31" x14ac:dyDescent="0.25">
      <c r="A113" s="9"/>
      <c r="B113" s="9"/>
      <c r="C113" s="9"/>
      <c r="D113" s="9"/>
      <c r="E113" s="9"/>
      <c r="F113" s="9"/>
      <c r="G113" s="9"/>
      <c r="H113" s="9"/>
      <c r="I113" s="11"/>
      <c r="J113" s="11">
        <f t="shared" si="7"/>
        <v>0</v>
      </c>
      <c r="K113" s="11" t="e">
        <f>ROUND((EXP(LN('Terre assolée 0-20cm'!$B113)*'Valeur de calcul'!$B$4+'Terre assolée 0-20cm'!$C113*'Valeur de calcul'!$B$5+LN('Terre assolée 0-20cm'!$D113)*'Valeur de calcul'!$B$6+'Terre assolée 0-20cm'!$E113*'Valeur de calcul'!$B$7+'Valeur de calcul'!$B$3)/24)/(44/12),3)</f>
        <v>#NUM!</v>
      </c>
      <c r="L113" s="11" t="e">
        <f>ROUND(EXP(LN($K113)-2*'Valeur de calcul'!$B$8),3)</f>
        <v>#NUM!</v>
      </c>
      <c r="M113" s="11" t="e">
        <f>ROUND(EXP(LN($K113)-'Valeur de calcul'!$B$8),3)</f>
        <v>#NUM!</v>
      </c>
      <c r="N113" s="11" t="e">
        <f>ROUND(EXP(LN($K113)+'Valeur de calcul'!$B$8),3)</f>
        <v>#NUM!</v>
      </c>
      <c r="O113" s="11" t="e">
        <f>ROUND(EXP(LN($K113)+2*'Valeur de calcul'!$B$8),3)</f>
        <v>#NUM!</v>
      </c>
      <c r="P113" s="11" t="str">
        <f t="shared" si="8"/>
        <v xml:space="preserve"> </v>
      </c>
      <c r="Q113" s="11"/>
      <c r="R113" s="5" t="e">
        <f>ROUND(EXP((LN($B113)*'Valeur de calcul'!$C$4)+('Terre assolée 0-20cm'!$C113*'Valeur de calcul'!$C$5)+(LN('Terre assolée 0-20cm'!$D113)*'Valeur de calcul'!$C$6)+('Terre assolée 0-20cm'!$E113*'Valeur de calcul'!$C$7)+'Valeur de calcul'!$C$3),1)</f>
        <v>#NUM!</v>
      </c>
      <c r="S113" s="11" t="e">
        <f>ROUND(EXP(LN($R113)-2*'Valeur de calcul'!$C$8),1)</f>
        <v>#NUM!</v>
      </c>
      <c r="T113" s="11" t="e">
        <f>ROUND(EXP(LN($R113)-1*'Valeur de calcul'!$C$8),1)</f>
        <v>#NUM!</v>
      </c>
      <c r="U113" s="11" t="e">
        <f>ROUND(EXP(LN($R113)+1*'Valeur de calcul'!$C$8),1)</f>
        <v>#NUM!</v>
      </c>
      <c r="V113" s="11" t="e">
        <f>ROUND(EXP(LN($R113)+2*'Valeur de calcul'!$C$8),1)</f>
        <v>#NUM!</v>
      </c>
      <c r="W113" s="11" t="str">
        <f t="shared" si="9"/>
        <v xml:space="preserve"> </v>
      </c>
      <c r="X113" s="11"/>
      <c r="Y113" s="4" t="e">
        <f t="shared" si="10"/>
        <v>#NUM!</v>
      </c>
      <c r="Z113" s="11" t="e">
        <f>IF($Y113=0," ",IF($Y113&lt;EXP(-2*'Valeur de calcul'!$B$8),"très basse", IF($Y113&lt;EXP(-1*'Valeur de calcul'!$B$8),"basse",IF($Y113&gt;EXP(2*'Valeur de calcul'!$B$8),"très élevée",IF($Y113&gt;EXP('Valeur de calcul'!$B$8),"élevée","normal")))))</f>
        <v>#NUM!</v>
      </c>
      <c r="AA113" s="4" t="e">
        <f t="shared" si="11"/>
        <v>#NUM!</v>
      </c>
      <c r="AB113" s="11" t="e">
        <f>IF($AA113=0," ",IF($AA113&lt;EXP(-2*'Valeur de calcul'!$C$8),"très basse", IF($AA113&lt;EXP(-1*'Valeur de calcul'!$C$8),"basse",IF($AA113&gt;EXP(2*'Valeur de calcul'!$C$8),"très élevée",IF($AA113&gt;EXP('Valeur de calcul'!$C$8),"élevée","normal")))))</f>
        <v>#NUM!</v>
      </c>
      <c r="AC113" s="11"/>
      <c r="AD113" s="11" t="e">
        <f t="shared" si="12"/>
        <v>#DIV/0!</v>
      </c>
      <c r="AE113" s="11" t="e">
        <f t="shared" si="13"/>
        <v>#DIV/0!</v>
      </c>
    </row>
    <row r="114" spans="1:31" x14ac:dyDescent="0.25">
      <c r="A114" s="9"/>
      <c r="B114" s="9"/>
      <c r="C114" s="9"/>
      <c r="D114" s="9"/>
      <c r="E114" s="9"/>
      <c r="F114" s="9"/>
      <c r="G114" s="9"/>
      <c r="H114" s="9"/>
      <c r="I114" s="11"/>
      <c r="J114" s="11">
        <f t="shared" si="7"/>
        <v>0</v>
      </c>
      <c r="K114" s="11" t="e">
        <f>ROUND((EXP(LN('Terre assolée 0-20cm'!$B114)*'Valeur de calcul'!$B$4+'Terre assolée 0-20cm'!$C114*'Valeur de calcul'!$B$5+LN('Terre assolée 0-20cm'!$D114)*'Valeur de calcul'!$B$6+'Terre assolée 0-20cm'!$E114*'Valeur de calcul'!$B$7+'Valeur de calcul'!$B$3)/24)/(44/12),3)</f>
        <v>#NUM!</v>
      </c>
      <c r="L114" s="11" t="e">
        <f>ROUND(EXP(LN($K114)-2*'Valeur de calcul'!$B$8),3)</f>
        <v>#NUM!</v>
      </c>
      <c r="M114" s="11" t="e">
        <f>ROUND(EXP(LN($K114)-'Valeur de calcul'!$B$8),3)</f>
        <v>#NUM!</v>
      </c>
      <c r="N114" s="11" t="e">
        <f>ROUND(EXP(LN($K114)+'Valeur de calcul'!$B$8),3)</f>
        <v>#NUM!</v>
      </c>
      <c r="O114" s="11" t="e">
        <f>ROUND(EXP(LN($K114)+2*'Valeur de calcul'!$B$8),3)</f>
        <v>#NUM!</v>
      </c>
      <c r="P114" s="11" t="str">
        <f t="shared" si="8"/>
        <v xml:space="preserve"> </v>
      </c>
      <c r="Q114" s="11"/>
      <c r="R114" s="5" t="e">
        <f>ROUND(EXP((LN($B114)*'Valeur de calcul'!$C$4)+('Terre assolée 0-20cm'!$C114*'Valeur de calcul'!$C$5)+(LN('Terre assolée 0-20cm'!$D114)*'Valeur de calcul'!$C$6)+('Terre assolée 0-20cm'!$E114*'Valeur de calcul'!$C$7)+'Valeur de calcul'!$C$3),1)</f>
        <v>#NUM!</v>
      </c>
      <c r="S114" s="11" t="e">
        <f>ROUND(EXP(LN($R114)-2*'Valeur de calcul'!$C$8),1)</f>
        <v>#NUM!</v>
      </c>
      <c r="T114" s="11" t="e">
        <f>ROUND(EXP(LN($R114)-1*'Valeur de calcul'!$C$8),1)</f>
        <v>#NUM!</v>
      </c>
      <c r="U114" s="11" t="e">
        <f>ROUND(EXP(LN($R114)+1*'Valeur de calcul'!$C$8),1)</f>
        <v>#NUM!</v>
      </c>
      <c r="V114" s="11" t="e">
        <f>ROUND(EXP(LN($R114)+2*'Valeur de calcul'!$C$8),1)</f>
        <v>#NUM!</v>
      </c>
      <c r="W114" s="11" t="str">
        <f t="shared" si="9"/>
        <v xml:space="preserve"> </v>
      </c>
      <c r="X114" s="11"/>
      <c r="Y114" s="4" t="e">
        <f t="shared" si="10"/>
        <v>#NUM!</v>
      </c>
      <c r="Z114" s="11" t="e">
        <f>IF($Y114=0," ",IF($Y114&lt;EXP(-2*'Valeur de calcul'!$B$8),"très basse", IF($Y114&lt;EXP(-1*'Valeur de calcul'!$B$8),"basse",IF($Y114&gt;EXP(2*'Valeur de calcul'!$B$8),"très élevée",IF($Y114&gt;EXP('Valeur de calcul'!$B$8),"élevée","normal")))))</f>
        <v>#NUM!</v>
      </c>
      <c r="AA114" s="4" t="e">
        <f t="shared" si="11"/>
        <v>#NUM!</v>
      </c>
      <c r="AB114" s="11" t="e">
        <f>IF($AA114=0," ",IF($AA114&lt;EXP(-2*'Valeur de calcul'!$C$8),"très basse", IF($AA114&lt;EXP(-1*'Valeur de calcul'!$C$8),"basse",IF($AA114&gt;EXP(2*'Valeur de calcul'!$C$8),"très élevée",IF($AA114&gt;EXP('Valeur de calcul'!$C$8),"élevée","normal")))))</f>
        <v>#NUM!</v>
      </c>
      <c r="AC114" s="11"/>
      <c r="AD114" s="11" t="e">
        <f t="shared" si="12"/>
        <v>#DIV/0!</v>
      </c>
      <c r="AE114" s="11" t="e">
        <f t="shared" si="13"/>
        <v>#DIV/0!</v>
      </c>
    </row>
    <row r="115" spans="1:31" x14ac:dyDescent="0.25">
      <c r="A115" s="9"/>
      <c r="B115" s="9"/>
      <c r="C115" s="9"/>
      <c r="D115" s="9"/>
      <c r="E115" s="9"/>
      <c r="F115" s="9"/>
      <c r="G115" s="9"/>
      <c r="H115" s="9"/>
      <c r="I115" s="11"/>
      <c r="J115" s="11">
        <f t="shared" si="7"/>
        <v>0</v>
      </c>
      <c r="K115" s="11" t="e">
        <f>ROUND((EXP(LN('Terre assolée 0-20cm'!$B115)*'Valeur de calcul'!$B$4+'Terre assolée 0-20cm'!$C115*'Valeur de calcul'!$B$5+LN('Terre assolée 0-20cm'!$D115)*'Valeur de calcul'!$B$6+'Terre assolée 0-20cm'!$E115*'Valeur de calcul'!$B$7+'Valeur de calcul'!$B$3)/24)/(44/12),3)</f>
        <v>#NUM!</v>
      </c>
      <c r="L115" s="11" t="e">
        <f>ROUND(EXP(LN($K115)-2*'Valeur de calcul'!$B$8),3)</f>
        <v>#NUM!</v>
      </c>
      <c r="M115" s="11" t="e">
        <f>ROUND(EXP(LN($K115)-'Valeur de calcul'!$B$8),3)</f>
        <v>#NUM!</v>
      </c>
      <c r="N115" s="11" t="e">
        <f>ROUND(EXP(LN($K115)+'Valeur de calcul'!$B$8),3)</f>
        <v>#NUM!</v>
      </c>
      <c r="O115" s="11" t="e">
        <f>ROUND(EXP(LN($K115)+2*'Valeur de calcul'!$B$8),3)</f>
        <v>#NUM!</v>
      </c>
      <c r="P115" s="11" t="str">
        <f t="shared" si="8"/>
        <v xml:space="preserve"> </v>
      </c>
      <c r="Q115" s="11"/>
      <c r="R115" s="5" t="e">
        <f>ROUND(EXP((LN($B115)*'Valeur de calcul'!$C$4)+('Terre assolée 0-20cm'!$C115*'Valeur de calcul'!$C$5)+(LN('Terre assolée 0-20cm'!$D115)*'Valeur de calcul'!$C$6)+('Terre assolée 0-20cm'!$E115*'Valeur de calcul'!$C$7)+'Valeur de calcul'!$C$3),1)</f>
        <v>#NUM!</v>
      </c>
      <c r="S115" s="11" t="e">
        <f>ROUND(EXP(LN($R115)-2*'Valeur de calcul'!$C$8),1)</f>
        <v>#NUM!</v>
      </c>
      <c r="T115" s="11" t="e">
        <f>ROUND(EXP(LN($R115)-1*'Valeur de calcul'!$C$8),1)</f>
        <v>#NUM!</v>
      </c>
      <c r="U115" s="11" t="e">
        <f>ROUND(EXP(LN($R115)+1*'Valeur de calcul'!$C$8),1)</f>
        <v>#NUM!</v>
      </c>
      <c r="V115" s="11" t="e">
        <f>ROUND(EXP(LN($R115)+2*'Valeur de calcul'!$C$8),1)</f>
        <v>#NUM!</v>
      </c>
      <c r="W115" s="11" t="str">
        <f t="shared" si="9"/>
        <v xml:space="preserve"> </v>
      </c>
      <c r="X115" s="11"/>
      <c r="Y115" s="4" t="e">
        <f t="shared" si="10"/>
        <v>#NUM!</v>
      </c>
      <c r="Z115" s="11" t="e">
        <f>IF($Y115=0," ",IF($Y115&lt;EXP(-2*'Valeur de calcul'!$B$8),"très basse", IF($Y115&lt;EXP(-1*'Valeur de calcul'!$B$8),"basse",IF($Y115&gt;EXP(2*'Valeur de calcul'!$B$8),"très élevée",IF($Y115&gt;EXP('Valeur de calcul'!$B$8),"élevée","normal")))))</f>
        <v>#NUM!</v>
      </c>
      <c r="AA115" s="4" t="e">
        <f t="shared" si="11"/>
        <v>#NUM!</v>
      </c>
      <c r="AB115" s="11" t="e">
        <f>IF($AA115=0," ",IF($AA115&lt;EXP(-2*'Valeur de calcul'!$C$8),"très basse", IF($AA115&lt;EXP(-1*'Valeur de calcul'!$C$8),"basse",IF($AA115&gt;EXP(2*'Valeur de calcul'!$C$8),"très élevée",IF($AA115&gt;EXP('Valeur de calcul'!$C$8),"élevée","normal")))))</f>
        <v>#NUM!</v>
      </c>
      <c r="AC115" s="11"/>
      <c r="AD115" s="11" t="e">
        <f t="shared" si="12"/>
        <v>#DIV/0!</v>
      </c>
      <c r="AE115" s="11" t="e">
        <f t="shared" si="13"/>
        <v>#DIV/0!</v>
      </c>
    </row>
    <row r="116" spans="1:31" x14ac:dyDescent="0.25">
      <c r="A116" s="9"/>
      <c r="B116" s="9"/>
      <c r="C116" s="9"/>
      <c r="D116" s="9"/>
      <c r="E116" s="9"/>
      <c r="F116" s="9"/>
      <c r="G116" s="9"/>
      <c r="H116" s="9"/>
      <c r="I116" s="11"/>
      <c r="J116" s="11">
        <f t="shared" si="7"/>
        <v>0</v>
      </c>
      <c r="K116" s="11" t="e">
        <f>ROUND((EXP(LN('Terre assolée 0-20cm'!$B116)*'Valeur de calcul'!$B$4+'Terre assolée 0-20cm'!$C116*'Valeur de calcul'!$B$5+LN('Terre assolée 0-20cm'!$D116)*'Valeur de calcul'!$B$6+'Terre assolée 0-20cm'!$E116*'Valeur de calcul'!$B$7+'Valeur de calcul'!$B$3)/24)/(44/12),3)</f>
        <v>#NUM!</v>
      </c>
      <c r="L116" s="11" t="e">
        <f>ROUND(EXP(LN($K116)-2*'Valeur de calcul'!$B$8),3)</f>
        <v>#NUM!</v>
      </c>
      <c r="M116" s="11" t="e">
        <f>ROUND(EXP(LN($K116)-'Valeur de calcul'!$B$8),3)</f>
        <v>#NUM!</v>
      </c>
      <c r="N116" s="11" t="e">
        <f>ROUND(EXP(LN($K116)+'Valeur de calcul'!$B$8),3)</f>
        <v>#NUM!</v>
      </c>
      <c r="O116" s="11" t="e">
        <f>ROUND(EXP(LN($K116)+2*'Valeur de calcul'!$B$8),3)</f>
        <v>#NUM!</v>
      </c>
      <c r="P116" s="11" t="str">
        <f t="shared" si="8"/>
        <v xml:space="preserve"> </v>
      </c>
      <c r="Q116" s="11"/>
      <c r="R116" s="5" t="e">
        <f>ROUND(EXP((LN($B116)*'Valeur de calcul'!$C$4)+('Terre assolée 0-20cm'!$C116*'Valeur de calcul'!$C$5)+(LN('Terre assolée 0-20cm'!$D116)*'Valeur de calcul'!$C$6)+('Terre assolée 0-20cm'!$E116*'Valeur de calcul'!$C$7)+'Valeur de calcul'!$C$3),1)</f>
        <v>#NUM!</v>
      </c>
      <c r="S116" s="11" t="e">
        <f>ROUND(EXP(LN($R116)-2*'Valeur de calcul'!$C$8),1)</f>
        <v>#NUM!</v>
      </c>
      <c r="T116" s="11" t="e">
        <f>ROUND(EXP(LN($R116)-1*'Valeur de calcul'!$C$8),1)</f>
        <v>#NUM!</v>
      </c>
      <c r="U116" s="11" t="e">
        <f>ROUND(EXP(LN($R116)+1*'Valeur de calcul'!$C$8),1)</f>
        <v>#NUM!</v>
      </c>
      <c r="V116" s="11" t="e">
        <f>ROUND(EXP(LN($R116)+2*'Valeur de calcul'!$C$8),1)</f>
        <v>#NUM!</v>
      </c>
      <c r="W116" s="11" t="str">
        <f t="shared" si="9"/>
        <v xml:space="preserve"> </v>
      </c>
      <c r="X116" s="11"/>
      <c r="Y116" s="4" t="e">
        <f t="shared" si="10"/>
        <v>#NUM!</v>
      </c>
      <c r="Z116" s="11" t="e">
        <f>IF($Y116=0," ",IF($Y116&lt;EXP(-2*'Valeur de calcul'!$B$8),"très basse", IF($Y116&lt;EXP(-1*'Valeur de calcul'!$B$8),"basse",IF($Y116&gt;EXP(2*'Valeur de calcul'!$B$8),"très élevée",IF($Y116&gt;EXP('Valeur de calcul'!$B$8),"élevée","normal")))))</f>
        <v>#NUM!</v>
      </c>
      <c r="AA116" s="4" t="e">
        <f t="shared" si="11"/>
        <v>#NUM!</v>
      </c>
      <c r="AB116" s="11" t="e">
        <f>IF($AA116=0," ",IF($AA116&lt;EXP(-2*'Valeur de calcul'!$C$8),"très basse", IF($AA116&lt;EXP(-1*'Valeur de calcul'!$C$8),"basse",IF($AA116&gt;EXP(2*'Valeur de calcul'!$C$8),"très élevée",IF($AA116&gt;EXP('Valeur de calcul'!$C$8),"élevée","normal")))))</f>
        <v>#NUM!</v>
      </c>
      <c r="AC116" s="11"/>
      <c r="AD116" s="11" t="e">
        <f t="shared" si="12"/>
        <v>#DIV/0!</v>
      </c>
      <c r="AE116" s="11" t="e">
        <f t="shared" si="13"/>
        <v>#DIV/0!</v>
      </c>
    </row>
    <row r="117" spans="1:31" x14ac:dyDescent="0.25">
      <c r="A117" s="9"/>
      <c r="B117" s="9"/>
      <c r="C117" s="9"/>
      <c r="D117" s="9"/>
      <c r="E117" s="9"/>
      <c r="F117" s="9"/>
      <c r="G117" s="9"/>
      <c r="H117" s="9"/>
      <c r="I117" s="11"/>
      <c r="J117" s="11">
        <f t="shared" si="7"/>
        <v>0</v>
      </c>
      <c r="K117" s="11" t="e">
        <f>ROUND((EXP(LN('Terre assolée 0-20cm'!$B117)*'Valeur de calcul'!$B$4+'Terre assolée 0-20cm'!$C117*'Valeur de calcul'!$B$5+LN('Terre assolée 0-20cm'!$D117)*'Valeur de calcul'!$B$6+'Terre assolée 0-20cm'!$E117*'Valeur de calcul'!$B$7+'Valeur de calcul'!$B$3)/24)/(44/12),3)</f>
        <v>#NUM!</v>
      </c>
      <c r="L117" s="11" t="e">
        <f>ROUND(EXP(LN($K117)-2*'Valeur de calcul'!$B$8),3)</f>
        <v>#NUM!</v>
      </c>
      <c r="M117" s="11" t="e">
        <f>ROUND(EXP(LN($K117)-'Valeur de calcul'!$B$8),3)</f>
        <v>#NUM!</v>
      </c>
      <c r="N117" s="11" t="e">
        <f>ROUND(EXP(LN($K117)+'Valeur de calcul'!$B$8),3)</f>
        <v>#NUM!</v>
      </c>
      <c r="O117" s="11" t="e">
        <f>ROUND(EXP(LN($K117)+2*'Valeur de calcul'!$B$8),3)</f>
        <v>#NUM!</v>
      </c>
      <c r="P117" s="11" t="str">
        <f t="shared" si="8"/>
        <v xml:space="preserve"> </v>
      </c>
      <c r="Q117" s="11"/>
      <c r="R117" s="5" t="e">
        <f>ROUND(EXP((LN($B117)*'Valeur de calcul'!$C$4)+('Terre assolée 0-20cm'!$C117*'Valeur de calcul'!$C$5)+(LN('Terre assolée 0-20cm'!$D117)*'Valeur de calcul'!$C$6)+('Terre assolée 0-20cm'!$E117*'Valeur de calcul'!$C$7)+'Valeur de calcul'!$C$3),1)</f>
        <v>#NUM!</v>
      </c>
      <c r="S117" s="11" t="e">
        <f>ROUND(EXP(LN($R117)-2*'Valeur de calcul'!$C$8),1)</f>
        <v>#NUM!</v>
      </c>
      <c r="T117" s="11" t="e">
        <f>ROUND(EXP(LN($R117)-1*'Valeur de calcul'!$C$8),1)</f>
        <v>#NUM!</v>
      </c>
      <c r="U117" s="11" t="e">
        <f>ROUND(EXP(LN($R117)+1*'Valeur de calcul'!$C$8),1)</f>
        <v>#NUM!</v>
      </c>
      <c r="V117" s="11" t="e">
        <f>ROUND(EXP(LN($R117)+2*'Valeur de calcul'!$C$8),1)</f>
        <v>#NUM!</v>
      </c>
      <c r="W117" s="11" t="str">
        <f t="shared" si="9"/>
        <v xml:space="preserve"> </v>
      </c>
      <c r="X117" s="11"/>
      <c r="Y117" s="4" t="e">
        <f t="shared" si="10"/>
        <v>#NUM!</v>
      </c>
      <c r="Z117" s="11" t="e">
        <f>IF($Y117=0," ",IF($Y117&lt;EXP(-2*'Valeur de calcul'!$B$8),"très basse", IF($Y117&lt;EXP(-1*'Valeur de calcul'!$B$8),"basse",IF($Y117&gt;EXP(2*'Valeur de calcul'!$B$8),"très élevée",IF($Y117&gt;EXP('Valeur de calcul'!$B$8),"élevée","normal")))))</f>
        <v>#NUM!</v>
      </c>
      <c r="AA117" s="4" t="e">
        <f t="shared" si="11"/>
        <v>#NUM!</v>
      </c>
      <c r="AB117" s="11" t="e">
        <f>IF($AA117=0," ",IF($AA117&lt;EXP(-2*'Valeur de calcul'!$C$8),"très basse", IF($AA117&lt;EXP(-1*'Valeur de calcul'!$C$8),"basse",IF($AA117&gt;EXP(2*'Valeur de calcul'!$C$8),"très élevée",IF($AA117&gt;EXP('Valeur de calcul'!$C$8),"élevée","normal")))))</f>
        <v>#NUM!</v>
      </c>
      <c r="AC117" s="11"/>
      <c r="AD117" s="11" t="e">
        <f t="shared" si="12"/>
        <v>#DIV/0!</v>
      </c>
      <c r="AE117" s="11" t="e">
        <f t="shared" si="13"/>
        <v>#DIV/0!</v>
      </c>
    </row>
    <row r="118" spans="1:31" x14ac:dyDescent="0.25">
      <c r="A118" s="9"/>
      <c r="B118" s="9"/>
      <c r="C118" s="9"/>
      <c r="D118" s="9"/>
      <c r="E118" s="9"/>
      <c r="F118" s="9"/>
      <c r="G118" s="9"/>
      <c r="H118" s="9"/>
      <c r="I118" s="11"/>
      <c r="J118" s="11">
        <f t="shared" si="7"/>
        <v>0</v>
      </c>
      <c r="K118" s="11" t="e">
        <f>ROUND((EXP(LN('Terre assolée 0-20cm'!$B118)*'Valeur de calcul'!$B$4+'Terre assolée 0-20cm'!$C118*'Valeur de calcul'!$B$5+LN('Terre assolée 0-20cm'!$D118)*'Valeur de calcul'!$B$6+'Terre assolée 0-20cm'!$E118*'Valeur de calcul'!$B$7+'Valeur de calcul'!$B$3)/24)/(44/12),3)</f>
        <v>#NUM!</v>
      </c>
      <c r="L118" s="11" t="e">
        <f>ROUND(EXP(LN($K118)-2*'Valeur de calcul'!$B$8),3)</f>
        <v>#NUM!</v>
      </c>
      <c r="M118" s="11" t="e">
        <f>ROUND(EXP(LN($K118)-'Valeur de calcul'!$B$8),3)</f>
        <v>#NUM!</v>
      </c>
      <c r="N118" s="11" t="e">
        <f>ROUND(EXP(LN($K118)+'Valeur de calcul'!$B$8),3)</f>
        <v>#NUM!</v>
      </c>
      <c r="O118" s="11" t="e">
        <f>ROUND(EXP(LN($K118)+2*'Valeur de calcul'!$B$8),3)</f>
        <v>#NUM!</v>
      </c>
      <c r="P118" s="11" t="str">
        <f t="shared" si="8"/>
        <v xml:space="preserve"> </v>
      </c>
      <c r="Q118" s="11"/>
      <c r="R118" s="5" t="e">
        <f>ROUND(EXP((LN($B118)*'Valeur de calcul'!$C$4)+('Terre assolée 0-20cm'!$C118*'Valeur de calcul'!$C$5)+(LN('Terre assolée 0-20cm'!$D118)*'Valeur de calcul'!$C$6)+('Terre assolée 0-20cm'!$E118*'Valeur de calcul'!$C$7)+'Valeur de calcul'!$C$3),1)</f>
        <v>#NUM!</v>
      </c>
      <c r="S118" s="11" t="e">
        <f>ROUND(EXP(LN($R118)-2*'Valeur de calcul'!$C$8),1)</f>
        <v>#NUM!</v>
      </c>
      <c r="T118" s="11" t="e">
        <f>ROUND(EXP(LN($R118)-1*'Valeur de calcul'!$C$8),1)</f>
        <v>#NUM!</v>
      </c>
      <c r="U118" s="11" t="e">
        <f>ROUND(EXP(LN($R118)+1*'Valeur de calcul'!$C$8),1)</f>
        <v>#NUM!</v>
      </c>
      <c r="V118" s="11" t="e">
        <f>ROUND(EXP(LN($R118)+2*'Valeur de calcul'!$C$8),1)</f>
        <v>#NUM!</v>
      </c>
      <c r="W118" s="11" t="str">
        <f t="shared" si="9"/>
        <v xml:space="preserve"> </v>
      </c>
      <c r="X118" s="11"/>
      <c r="Y118" s="4" t="e">
        <f t="shared" si="10"/>
        <v>#NUM!</v>
      </c>
      <c r="Z118" s="11" t="e">
        <f>IF($Y118=0," ",IF($Y118&lt;EXP(-2*'Valeur de calcul'!$B$8),"très basse", IF($Y118&lt;EXP(-1*'Valeur de calcul'!$B$8),"basse",IF($Y118&gt;EXP(2*'Valeur de calcul'!$B$8),"très élevée",IF($Y118&gt;EXP('Valeur de calcul'!$B$8),"élevée","normal")))))</f>
        <v>#NUM!</v>
      </c>
      <c r="AA118" s="4" t="e">
        <f t="shared" si="11"/>
        <v>#NUM!</v>
      </c>
      <c r="AB118" s="11" t="e">
        <f>IF($AA118=0," ",IF($AA118&lt;EXP(-2*'Valeur de calcul'!$C$8),"très basse", IF($AA118&lt;EXP(-1*'Valeur de calcul'!$C$8),"basse",IF($AA118&gt;EXP(2*'Valeur de calcul'!$C$8),"très élevée",IF($AA118&gt;EXP('Valeur de calcul'!$C$8),"élevée","normal")))))</f>
        <v>#NUM!</v>
      </c>
      <c r="AC118" s="11"/>
      <c r="AD118" s="11" t="e">
        <f t="shared" si="12"/>
        <v>#DIV/0!</v>
      </c>
      <c r="AE118" s="11" t="e">
        <f t="shared" si="13"/>
        <v>#DIV/0!</v>
      </c>
    </row>
    <row r="119" spans="1:31" x14ac:dyDescent="0.25">
      <c r="A119" s="9"/>
      <c r="B119" s="9"/>
      <c r="C119" s="9"/>
      <c r="D119" s="9"/>
      <c r="E119" s="9"/>
      <c r="F119" s="9"/>
      <c r="G119" s="9"/>
      <c r="H119" s="9"/>
      <c r="I119" s="11"/>
      <c r="J119" s="11">
        <f t="shared" si="7"/>
        <v>0</v>
      </c>
      <c r="K119" s="11" t="e">
        <f>ROUND((EXP(LN('Terre assolée 0-20cm'!$B119)*'Valeur de calcul'!$B$4+'Terre assolée 0-20cm'!$C119*'Valeur de calcul'!$B$5+LN('Terre assolée 0-20cm'!$D119)*'Valeur de calcul'!$B$6+'Terre assolée 0-20cm'!$E119*'Valeur de calcul'!$B$7+'Valeur de calcul'!$B$3)/24)/(44/12),3)</f>
        <v>#NUM!</v>
      </c>
      <c r="L119" s="11" t="e">
        <f>ROUND(EXP(LN($K119)-2*'Valeur de calcul'!$B$8),3)</f>
        <v>#NUM!</v>
      </c>
      <c r="M119" s="11" t="e">
        <f>ROUND(EXP(LN($K119)-'Valeur de calcul'!$B$8),3)</f>
        <v>#NUM!</v>
      </c>
      <c r="N119" s="11" t="e">
        <f>ROUND(EXP(LN($K119)+'Valeur de calcul'!$B$8),3)</f>
        <v>#NUM!</v>
      </c>
      <c r="O119" s="11" t="e">
        <f>ROUND(EXP(LN($K119)+2*'Valeur de calcul'!$B$8),3)</f>
        <v>#NUM!</v>
      </c>
      <c r="P119" s="11" t="str">
        <f t="shared" si="8"/>
        <v xml:space="preserve"> </v>
      </c>
      <c r="Q119" s="11"/>
      <c r="R119" s="5" t="e">
        <f>ROUND(EXP((LN($B119)*'Valeur de calcul'!$C$4)+('Terre assolée 0-20cm'!$C119*'Valeur de calcul'!$C$5)+(LN('Terre assolée 0-20cm'!$D119)*'Valeur de calcul'!$C$6)+('Terre assolée 0-20cm'!$E119*'Valeur de calcul'!$C$7)+'Valeur de calcul'!$C$3),1)</f>
        <v>#NUM!</v>
      </c>
      <c r="S119" s="11" t="e">
        <f>ROUND(EXP(LN($R119)-2*'Valeur de calcul'!$C$8),1)</f>
        <v>#NUM!</v>
      </c>
      <c r="T119" s="11" t="e">
        <f>ROUND(EXP(LN($R119)-1*'Valeur de calcul'!$C$8),1)</f>
        <v>#NUM!</v>
      </c>
      <c r="U119" s="11" t="e">
        <f>ROUND(EXP(LN($R119)+1*'Valeur de calcul'!$C$8),1)</f>
        <v>#NUM!</v>
      </c>
      <c r="V119" s="11" t="e">
        <f>ROUND(EXP(LN($R119)+2*'Valeur de calcul'!$C$8),1)</f>
        <v>#NUM!</v>
      </c>
      <c r="W119" s="11" t="str">
        <f t="shared" si="9"/>
        <v xml:space="preserve"> </v>
      </c>
      <c r="X119" s="11"/>
      <c r="Y119" s="4" t="e">
        <f t="shared" si="10"/>
        <v>#NUM!</v>
      </c>
      <c r="Z119" s="11" t="e">
        <f>IF($Y119=0," ",IF($Y119&lt;EXP(-2*'Valeur de calcul'!$B$8),"très basse", IF($Y119&lt;EXP(-1*'Valeur de calcul'!$B$8),"basse",IF($Y119&gt;EXP(2*'Valeur de calcul'!$B$8),"très élevée",IF($Y119&gt;EXP('Valeur de calcul'!$B$8),"élevée","normal")))))</f>
        <v>#NUM!</v>
      </c>
      <c r="AA119" s="4" t="e">
        <f t="shared" si="11"/>
        <v>#NUM!</v>
      </c>
      <c r="AB119" s="11" t="e">
        <f>IF($AA119=0," ",IF($AA119&lt;EXP(-2*'Valeur de calcul'!$C$8),"très basse", IF($AA119&lt;EXP(-1*'Valeur de calcul'!$C$8),"basse",IF($AA119&gt;EXP(2*'Valeur de calcul'!$C$8),"très élevée",IF($AA119&gt;EXP('Valeur de calcul'!$C$8),"élevée","normal")))))</f>
        <v>#NUM!</v>
      </c>
      <c r="AC119" s="11"/>
      <c r="AD119" s="11" t="e">
        <f t="shared" si="12"/>
        <v>#DIV/0!</v>
      </c>
      <c r="AE119" s="11" t="e">
        <f t="shared" si="13"/>
        <v>#DIV/0!</v>
      </c>
    </row>
    <row r="120" spans="1:31" x14ac:dyDescent="0.25">
      <c r="A120" s="9"/>
      <c r="B120" s="9"/>
      <c r="C120" s="9"/>
      <c r="D120" s="9"/>
      <c r="E120" s="9"/>
      <c r="F120" s="9"/>
      <c r="G120" s="9"/>
      <c r="H120" s="9"/>
      <c r="I120" s="11"/>
      <c r="J120" s="11">
        <f t="shared" si="7"/>
        <v>0</v>
      </c>
      <c r="K120" s="11" t="e">
        <f>ROUND((EXP(LN('Terre assolée 0-20cm'!$B120)*'Valeur de calcul'!$B$4+'Terre assolée 0-20cm'!$C120*'Valeur de calcul'!$B$5+LN('Terre assolée 0-20cm'!$D120)*'Valeur de calcul'!$B$6+'Terre assolée 0-20cm'!$E120*'Valeur de calcul'!$B$7+'Valeur de calcul'!$B$3)/24)/(44/12),3)</f>
        <v>#NUM!</v>
      </c>
      <c r="L120" s="11" t="e">
        <f>ROUND(EXP(LN($K120)-2*'Valeur de calcul'!$B$8),3)</f>
        <v>#NUM!</v>
      </c>
      <c r="M120" s="11" t="e">
        <f>ROUND(EXP(LN($K120)-'Valeur de calcul'!$B$8),3)</f>
        <v>#NUM!</v>
      </c>
      <c r="N120" s="11" t="e">
        <f>ROUND(EXP(LN($K120)+'Valeur de calcul'!$B$8),3)</f>
        <v>#NUM!</v>
      </c>
      <c r="O120" s="11" t="e">
        <f>ROUND(EXP(LN($K120)+2*'Valeur de calcul'!$B$8),3)</f>
        <v>#NUM!</v>
      </c>
      <c r="P120" s="11" t="str">
        <f t="shared" si="8"/>
        <v xml:space="preserve"> </v>
      </c>
      <c r="Q120" s="11"/>
      <c r="R120" s="5" t="e">
        <f>ROUND(EXP((LN($B120)*'Valeur de calcul'!$C$4)+('Terre assolée 0-20cm'!$C120*'Valeur de calcul'!$C$5)+(LN('Terre assolée 0-20cm'!$D120)*'Valeur de calcul'!$C$6)+('Terre assolée 0-20cm'!$E120*'Valeur de calcul'!$C$7)+'Valeur de calcul'!$C$3),1)</f>
        <v>#NUM!</v>
      </c>
      <c r="S120" s="11" t="e">
        <f>ROUND(EXP(LN($R120)-2*'Valeur de calcul'!$C$8),1)</f>
        <v>#NUM!</v>
      </c>
      <c r="T120" s="11" t="e">
        <f>ROUND(EXP(LN($R120)-1*'Valeur de calcul'!$C$8),1)</f>
        <v>#NUM!</v>
      </c>
      <c r="U120" s="11" t="e">
        <f>ROUND(EXP(LN($R120)+1*'Valeur de calcul'!$C$8),1)</f>
        <v>#NUM!</v>
      </c>
      <c r="V120" s="11" t="e">
        <f>ROUND(EXP(LN($R120)+2*'Valeur de calcul'!$C$8),1)</f>
        <v>#NUM!</v>
      </c>
      <c r="W120" s="11" t="str">
        <f t="shared" si="9"/>
        <v xml:space="preserve"> </v>
      </c>
      <c r="X120" s="11"/>
      <c r="Y120" s="4" t="e">
        <f t="shared" si="10"/>
        <v>#NUM!</v>
      </c>
      <c r="Z120" s="11" t="e">
        <f>IF($Y120=0," ",IF($Y120&lt;EXP(-2*'Valeur de calcul'!$B$8),"très basse", IF($Y120&lt;EXP(-1*'Valeur de calcul'!$B$8),"basse",IF($Y120&gt;EXP(2*'Valeur de calcul'!$B$8),"très élevée",IF($Y120&gt;EXP('Valeur de calcul'!$B$8),"élevée","normal")))))</f>
        <v>#NUM!</v>
      </c>
      <c r="AA120" s="4" t="e">
        <f t="shared" si="11"/>
        <v>#NUM!</v>
      </c>
      <c r="AB120" s="11" t="e">
        <f>IF($AA120=0," ",IF($AA120&lt;EXP(-2*'Valeur de calcul'!$C$8),"très basse", IF($AA120&lt;EXP(-1*'Valeur de calcul'!$C$8),"basse",IF($AA120&gt;EXP(2*'Valeur de calcul'!$C$8),"très élevée",IF($AA120&gt;EXP('Valeur de calcul'!$C$8),"élevée","normal")))))</f>
        <v>#NUM!</v>
      </c>
      <c r="AC120" s="11"/>
      <c r="AD120" s="11" t="e">
        <f t="shared" si="12"/>
        <v>#DIV/0!</v>
      </c>
      <c r="AE120" s="11" t="e">
        <f t="shared" si="13"/>
        <v>#DIV/0!</v>
      </c>
    </row>
    <row r="121" spans="1:31" x14ac:dyDescent="0.25">
      <c r="A121" s="9"/>
      <c r="B121" s="9"/>
      <c r="C121" s="9"/>
      <c r="D121" s="9"/>
      <c r="E121" s="9"/>
      <c r="F121" s="9"/>
      <c r="G121" s="9"/>
      <c r="H121" s="9"/>
      <c r="I121" s="11"/>
      <c r="J121" s="11">
        <f t="shared" si="7"/>
        <v>0</v>
      </c>
      <c r="K121" s="11" t="e">
        <f>ROUND((EXP(LN('Terre assolée 0-20cm'!$B121)*'Valeur de calcul'!$B$4+'Terre assolée 0-20cm'!$C121*'Valeur de calcul'!$B$5+LN('Terre assolée 0-20cm'!$D121)*'Valeur de calcul'!$B$6+'Terre assolée 0-20cm'!$E121*'Valeur de calcul'!$B$7+'Valeur de calcul'!$B$3)/24)/(44/12),3)</f>
        <v>#NUM!</v>
      </c>
      <c r="L121" s="11" t="e">
        <f>ROUND(EXP(LN($K121)-2*'Valeur de calcul'!$B$8),3)</f>
        <v>#NUM!</v>
      </c>
      <c r="M121" s="11" t="e">
        <f>ROUND(EXP(LN($K121)-'Valeur de calcul'!$B$8),3)</f>
        <v>#NUM!</v>
      </c>
      <c r="N121" s="11" t="e">
        <f>ROUND(EXP(LN($K121)+'Valeur de calcul'!$B$8),3)</f>
        <v>#NUM!</v>
      </c>
      <c r="O121" s="11" t="e">
        <f>ROUND(EXP(LN($K121)+2*'Valeur de calcul'!$B$8),3)</f>
        <v>#NUM!</v>
      </c>
      <c r="P121" s="11" t="str">
        <f t="shared" si="8"/>
        <v xml:space="preserve"> </v>
      </c>
      <c r="Q121" s="11"/>
      <c r="R121" s="5" t="e">
        <f>ROUND(EXP((LN($B121)*'Valeur de calcul'!$C$4)+('Terre assolée 0-20cm'!$C121*'Valeur de calcul'!$C$5)+(LN('Terre assolée 0-20cm'!$D121)*'Valeur de calcul'!$C$6)+('Terre assolée 0-20cm'!$E121*'Valeur de calcul'!$C$7)+'Valeur de calcul'!$C$3),1)</f>
        <v>#NUM!</v>
      </c>
      <c r="S121" s="11" t="e">
        <f>ROUND(EXP(LN($R121)-2*'Valeur de calcul'!$C$8),1)</f>
        <v>#NUM!</v>
      </c>
      <c r="T121" s="11" t="e">
        <f>ROUND(EXP(LN($R121)-1*'Valeur de calcul'!$C$8),1)</f>
        <v>#NUM!</v>
      </c>
      <c r="U121" s="11" t="e">
        <f>ROUND(EXP(LN($R121)+1*'Valeur de calcul'!$C$8),1)</f>
        <v>#NUM!</v>
      </c>
      <c r="V121" s="11" t="e">
        <f>ROUND(EXP(LN($R121)+2*'Valeur de calcul'!$C$8),1)</f>
        <v>#NUM!</v>
      </c>
      <c r="W121" s="11" t="str">
        <f t="shared" si="9"/>
        <v xml:space="preserve"> </v>
      </c>
      <c r="X121" s="11"/>
      <c r="Y121" s="4" t="e">
        <f t="shared" si="10"/>
        <v>#NUM!</v>
      </c>
      <c r="Z121" s="11" t="e">
        <f>IF($Y121=0," ",IF($Y121&lt;EXP(-2*'Valeur de calcul'!$B$8),"très basse", IF($Y121&lt;EXP(-1*'Valeur de calcul'!$B$8),"basse",IF($Y121&gt;EXP(2*'Valeur de calcul'!$B$8),"très élevée",IF($Y121&gt;EXP('Valeur de calcul'!$B$8),"élevée","normal")))))</f>
        <v>#NUM!</v>
      </c>
      <c r="AA121" s="4" t="e">
        <f t="shared" si="11"/>
        <v>#NUM!</v>
      </c>
      <c r="AB121" s="11" t="e">
        <f>IF($AA121=0," ",IF($AA121&lt;EXP(-2*'Valeur de calcul'!$C$8),"très basse", IF($AA121&lt;EXP(-1*'Valeur de calcul'!$C$8),"basse",IF($AA121&gt;EXP(2*'Valeur de calcul'!$C$8),"très élevée",IF($AA121&gt;EXP('Valeur de calcul'!$C$8),"élevée","normal")))))</f>
        <v>#NUM!</v>
      </c>
      <c r="AC121" s="11"/>
      <c r="AD121" s="11" t="e">
        <f t="shared" si="12"/>
        <v>#DIV/0!</v>
      </c>
      <c r="AE121" s="11" t="e">
        <f t="shared" si="13"/>
        <v>#DIV/0!</v>
      </c>
    </row>
    <row r="122" spans="1:31" x14ac:dyDescent="0.25">
      <c r="A122" s="9"/>
      <c r="B122" s="9"/>
      <c r="C122" s="9"/>
      <c r="D122" s="9"/>
      <c r="E122" s="9"/>
      <c r="F122" s="9"/>
      <c r="G122" s="9"/>
      <c r="H122" s="9"/>
      <c r="I122" s="11"/>
      <c r="J122" s="11">
        <f t="shared" si="7"/>
        <v>0</v>
      </c>
      <c r="K122" s="11" t="e">
        <f>ROUND((EXP(LN('Terre assolée 0-20cm'!$B122)*'Valeur de calcul'!$B$4+'Terre assolée 0-20cm'!$C122*'Valeur de calcul'!$B$5+LN('Terre assolée 0-20cm'!$D122)*'Valeur de calcul'!$B$6+'Terre assolée 0-20cm'!$E122*'Valeur de calcul'!$B$7+'Valeur de calcul'!$B$3)/24)/(44/12),3)</f>
        <v>#NUM!</v>
      </c>
      <c r="L122" s="11" t="e">
        <f>ROUND(EXP(LN($K122)-2*'Valeur de calcul'!$B$8),3)</f>
        <v>#NUM!</v>
      </c>
      <c r="M122" s="11" t="e">
        <f>ROUND(EXP(LN($K122)-'Valeur de calcul'!$B$8),3)</f>
        <v>#NUM!</v>
      </c>
      <c r="N122" s="11" t="e">
        <f>ROUND(EXP(LN($K122)+'Valeur de calcul'!$B$8),3)</f>
        <v>#NUM!</v>
      </c>
      <c r="O122" s="11" t="e">
        <f>ROUND(EXP(LN($K122)+2*'Valeur de calcul'!$B$8),3)</f>
        <v>#NUM!</v>
      </c>
      <c r="P122" s="11" t="str">
        <f t="shared" si="8"/>
        <v xml:space="preserve"> </v>
      </c>
      <c r="Q122" s="11"/>
      <c r="R122" s="5" t="e">
        <f>ROUND(EXP((LN($B122)*'Valeur de calcul'!$C$4)+('Terre assolée 0-20cm'!$C122*'Valeur de calcul'!$C$5)+(LN('Terre assolée 0-20cm'!$D122)*'Valeur de calcul'!$C$6)+('Terre assolée 0-20cm'!$E122*'Valeur de calcul'!$C$7)+'Valeur de calcul'!$C$3),1)</f>
        <v>#NUM!</v>
      </c>
      <c r="S122" s="11" t="e">
        <f>ROUND(EXP(LN($R122)-2*'Valeur de calcul'!$C$8),1)</f>
        <v>#NUM!</v>
      </c>
      <c r="T122" s="11" t="e">
        <f>ROUND(EXP(LN($R122)-1*'Valeur de calcul'!$C$8),1)</f>
        <v>#NUM!</v>
      </c>
      <c r="U122" s="11" t="e">
        <f>ROUND(EXP(LN($R122)+1*'Valeur de calcul'!$C$8),1)</f>
        <v>#NUM!</v>
      </c>
      <c r="V122" s="11" t="e">
        <f>ROUND(EXP(LN($R122)+2*'Valeur de calcul'!$C$8),1)</f>
        <v>#NUM!</v>
      </c>
      <c r="W122" s="11" t="str">
        <f t="shared" si="9"/>
        <v xml:space="preserve"> </v>
      </c>
      <c r="X122" s="11"/>
      <c r="Y122" s="4" t="e">
        <f t="shared" si="10"/>
        <v>#NUM!</v>
      </c>
      <c r="Z122" s="11" t="e">
        <f>IF($Y122=0," ",IF($Y122&lt;EXP(-2*'Valeur de calcul'!$B$8),"très basse", IF($Y122&lt;EXP(-1*'Valeur de calcul'!$B$8),"basse",IF($Y122&gt;EXP(2*'Valeur de calcul'!$B$8),"très élevée",IF($Y122&gt;EXP('Valeur de calcul'!$B$8),"élevée","normal")))))</f>
        <v>#NUM!</v>
      </c>
      <c r="AA122" s="4" t="e">
        <f t="shared" si="11"/>
        <v>#NUM!</v>
      </c>
      <c r="AB122" s="11" t="e">
        <f>IF($AA122=0," ",IF($AA122&lt;EXP(-2*'Valeur de calcul'!$C$8),"très basse", IF($AA122&lt;EXP(-1*'Valeur de calcul'!$C$8),"basse",IF($AA122&gt;EXP(2*'Valeur de calcul'!$C$8),"très élevée",IF($AA122&gt;EXP('Valeur de calcul'!$C$8),"élevée","normal")))))</f>
        <v>#NUM!</v>
      </c>
      <c r="AC122" s="11"/>
      <c r="AD122" s="11" t="e">
        <f t="shared" si="12"/>
        <v>#DIV/0!</v>
      </c>
      <c r="AE122" s="11" t="e">
        <f t="shared" si="13"/>
        <v>#DIV/0!</v>
      </c>
    </row>
    <row r="123" spans="1:31" x14ac:dyDescent="0.25">
      <c r="A123" s="9"/>
      <c r="B123" s="9"/>
      <c r="C123" s="9"/>
      <c r="D123" s="9"/>
      <c r="E123" s="9"/>
      <c r="F123" s="9"/>
      <c r="G123" s="9"/>
      <c r="H123" s="9"/>
      <c r="I123" s="11"/>
      <c r="J123" s="11">
        <f t="shared" si="7"/>
        <v>0</v>
      </c>
      <c r="K123" s="11" t="e">
        <f>ROUND((EXP(LN('Terre assolée 0-20cm'!$B123)*'Valeur de calcul'!$B$4+'Terre assolée 0-20cm'!$C123*'Valeur de calcul'!$B$5+LN('Terre assolée 0-20cm'!$D123)*'Valeur de calcul'!$B$6+'Terre assolée 0-20cm'!$E123*'Valeur de calcul'!$B$7+'Valeur de calcul'!$B$3)/24)/(44/12),3)</f>
        <v>#NUM!</v>
      </c>
      <c r="L123" s="11" t="e">
        <f>ROUND(EXP(LN($K123)-2*'Valeur de calcul'!$B$8),3)</f>
        <v>#NUM!</v>
      </c>
      <c r="M123" s="11" t="e">
        <f>ROUND(EXP(LN($K123)-'Valeur de calcul'!$B$8),3)</f>
        <v>#NUM!</v>
      </c>
      <c r="N123" s="11" t="e">
        <f>ROUND(EXP(LN($K123)+'Valeur de calcul'!$B$8),3)</f>
        <v>#NUM!</v>
      </c>
      <c r="O123" s="11" t="e">
        <f>ROUND(EXP(LN($K123)+2*'Valeur de calcul'!$B$8),3)</f>
        <v>#NUM!</v>
      </c>
      <c r="P123" s="11" t="str">
        <f t="shared" si="8"/>
        <v xml:space="preserve"> </v>
      </c>
      <c r="Q123" s="11"/>
      <c r="R123" s="5" t="e">
        <f>ROUND(EXP((LN($B123)*'Valeur de calcul'!$C$4)+('Terre assolée 0-20cm'!$C123*'Valeur de calcul'!$C$5)+(LN('Terre assolée 0-20cm'!$D123)*'Valeur de calcul'!$C$6)+('Terre assolée 0-20cm'!$E123*'Valeur de calcul'!$C$7)+'Valeur de calcul'!$C$3),1)</f>
        <v>#NUM!</v>
      </c>
      <c r="S123" s="11" t="e">
        <f>ROUND(EXP(LN($R123)-2*'Valeur de calcul'!$C$8),1)</f>
        <v>#NUM!</v>
      </c>
      <c r="T123" s="11" t="e">
        <f>ROUND(EXP(LN($R123)-1*'Valeur de calcul'!$C$8),1)</f>
        <v>#NUM!</v>
      </c>
      <c r="U123" s="11" t="e">
        <f>ROUND(EXP(LN($R123)+1*'Valeur de calcul'!$C$8),1)</f>
        <v>#NUM!</v>
      </c>
      <c r="V123" s="11" t="e">
        <f>ROUND(EXP(LN($R123)+2*'Valeur de calcul'!$C$8),1)</f>
        <v>#NUM!</v>
      </c>
      <c r="W123" s="11" t="str">
        <f t="shared" si="9"/>
        <v xml:space="preserve"> </v>
      </c>
      <c r="X123" s="11"/>
      <c r="Y123" s="4" t="e">
        <f t="shared" si="10"/>
        <v>#NUM!</v>
      </c>
      <c r="Z123" s="11" t="e">
        <f>IF($Y123=0," ",IF($Y123&lt;EXP(-2*'Valeur de calcul'!$B$8),"très basse", IF($Y123&lt;EXP(-1*'Valeur de calcul'!$B$8),"basse",IF($Y123&gt;EXP(2*'Valeur de calcul'!$B$8),"très élevée",IF($Y123&gt;EXP('Valeur de calcul'!$B$8),"élevée","normal")))))</f>
        <v>#NUM!</v>
      </c>
      <c r="AA123" s="4" t="e">
        <f t="shared" si="11"/>
        <v>#NUM!</v>
      </c>
      <c r="AB123" s="11" t="e">
        <f>IF($AA123=0," ",IF($AA123&lt;EXP(-2*'Valeur de calcul'!$C$8),"très basse", IF($AA123&lt;EXP(-1*'Valeur de calcul'!$C$8),"basse",IF($AA123&gt;EXP(2*'Valeur de calcul'!$C$8),"très élevée",IF($AA123&gt;EXP('Valeur de calcul'!$C$8),"élevée","normal")))))</f>
        <v>#NUM!</v>
      </c>
      <c r="AC123" s="11"/>
      <c r="AD123" s="11" t="e">
        <f t="shared" si="12"/>
        <v>#DIV/0!</v>
      </c>
      <c r="AE123" s="11" t="e">
        <f t="shared" si="13"/>
        <v>#DIV/0!</v>
      </c>
    </row>
    <row r="124" spans="1:31" x14ac:dyDescent="0.25">
      <c r="A124" s="9"/>
      <c r="B124" s="9"/>
      <c r="C124" s="9"/>
      <c r="D124" s="9"/>
      <c r="E124" s="9"/>
      <c r="F124" s="9"/>
      <c r="G124" s="9"/>
      <c r="H124" s="9"/>
      <c r="I124" s="11"/>
      <c r="J124" s="11">
        <f t="shared" si="7"/>
        <v>0</v>
      </c>
      <c r="K124" s="11" t="e">
        <f>ROUND((EXP(LN('Terre assolée 0-20cm'!$B124)*'Valeur de calcul'!$B$4+'Terre assolée 0-20cm'!$C124*'Valeur de calcul'!$B$5+LN('Terre assolée 0-20cm'!$D124)*'Valeur de calcul'!$B$6+'Terre assolée 0-20cm'!$E124*'Valeur de calcul'!$B$7+'Valeur de calcul'!$B$3)/24)/(44/12),3)</f>
        <v>#NUM!</v>
      </c>
      <c r="L124" s="11" t="e">
        <f>ROUND(EXP(LN($K124)-2*'Valeur de calcul'!$B$8),3)</f>
        <v>#NUM!</v>
      </c>
      <c r="M124" s="11" t="e">
        <f>ROUND(EXP(LN($K124)-'Valeur de calcul'!$B$8),3)</f>
        <v>#NUM!</v>
      </c>
      <c r="N124" s="11" t="e">
        <f>ROUND(EXP(LN($K124)+'Valeur de calcul'!$B$8),3)</f>
        <v>#NUM!</v>
      </c>
      <c r="O124" s="11" t="e">
        <f>ROUND(EXP(LN($K124)+2*'Valeur de calcul'!$B$8),3)</f>
        <v>#NUM!</v>
      </c>
      <c r="P124" s="11" t="str">
        <f t="shared" si="8"/>
        <v xml:space="preserve"> </v>
      </c>
      <c r="Q124" s="11"/>
      <c r="R124" s="5" t="e">
        <f>ROUND(EXP((LN($B124)*'Valeur de calcul'!$C$4)+('Terre assolée 0-20cm'!$C124*'Valeur de calcul'!$C$5)+(LN('Terre assolée 0-20cm'!$D124)*'Valeur de calcul'!$C$6)+('Terre assolée 0-20cm'!$E124*'Valeur de calcul'!$C$7)+'Valeur de calcul'!$C$3),1)</f>
        <v>#NUM!</v>
      </c>
      <c r="S124" s="11" t="e">
        <f>ROUND(EXP(LN($R124)-2*'Valeur de calcul'!$C$8),1)</f>
        <v>#NUM!</v>
      </c>
      <c r="T124" s="11" t="e">
        <f>ROUND(EXP(LN($R124)-1*'Valeur de calcul'!$C$8),1)</f>
        <v>#NUM!</v>
      </c>
      <c r="U124" s="11" t="e">
        <f>ROUND(EXP(LN($R124)+1*'Valeur de calcul'!$C$8),1)</f>
        <v>#NUM!</v>
      </c>
      <c r="V124" s="11" t="e">
        <f>ROUND(EXP(LN($R124)+2*'Valeur de calcul'!$C$8),1)</f>
        <v>#NUM!</v>
      </c>
      <c r="W124" s="11" t="str">
        <f t="shared" si="9"/>
        <v xml:space="preserve"> </v>
      </c>
      <c r="X124" s="11"/>
      <c r="Y124" s="4" t="e">
        <f t="shared" si="10"/>
        <v>#NUM!</v>
      </c>
      <c r="Z124" s="11" t="e">
        <f>IF($Y124=0," ",IF($Y124&lt;EXP(-2*'Valeur de calcul'!$B$8),"très basse", IF($Y124&lt;EXP(-1*'Valeur de calcul'!$B$8),"basse",IF($Y124&gt;EXP(2*'Valeur de calcul'!$B$8),"très élevée",IF($Y124&gt;EXP('Valeur de calcul'!$B$8),"élevée","normal")))))</f>
        <v>#NUM!</v>
      </c>
      <c r="AA124" s="4" t="e">
        <f t="shared" si="11"/>
        <v>#NUM!</v>
      </c>
      <c r="AB124" s="11" t="e">
        <f>IF($AA124=0," ",IF($AA124&lt;EXP(-2*'Valeur de calcul'!$C$8),"très basse", IF($AA124&lt;EXP(-1*'Valeur de calcul'!$C$8),"basse",IF($AA124&gt;EXP(2*'Valeur de calcul'!$C$8),"très élevée",IF($AA124&gt;EXP('Valeur de calcul'!$C$8),"élevée","normal")))))</f>
        <v>#NUM!</v>
      </c>
      <c r="AC124" s="11"/>
      <c r="AD124" s="11" t="e">
        <f t="shared" si="12"/>
        <v>#DIV/0!</v>
      </c>
      <c r="AE124" s="11" t="e">
        <f t="shared" si="13"/>
        <v>#DIV/0!</v>
      </c>
    </row>
    <row r="125" spans="1:31" x14ac:dyDescent="0.25">
      <c r="A125" s="9"/>
      <c r="B125" s="9"/>
      <c r="C125" s="9"/>
      <c r="D125" s="9"/>
      <c r="E125" s="9"/>
      <c r="F125" s="9"/>
      <c r="G125" s="9"/>
      <c r="H125" s="9"/>
      <c r="I125" s="11"/>
      <c r="J125" s="11">
        <f t="shared" si="7"/>
        <v>0</v>
      </c>
      <c r="K125" s="11" t="e">
        <f>ROUND((EXP(LN('Terre assolée 0-20cm'!$B125)*'Valeur de calcul'!$B$4+'Terre assolée 0-20cm'!$C125*'Valeur de calcul'!$B$5+LN('Terre assolée 0-20cm'!$D125)*'Valeur de calcul'!$B$6+'Terre assolée 0-20cm'!$E125*'Valeur de calcul'!$B$7+'Valeur de calcul'!$B$3)/24)/(44/12),3)</f>
        <v>#NUM!</v>
      </c>
      <c r="L125" s="11" t="e">
        <f>ROUND(EXP(LN($K125)-2*'Valeur de calcul'!$B$8),3)</f>
        <v>#NUM!</v>
      </c>
      <c r="M125" s="11" t="e">
        <f>ROUND(EXP(LN($K125)-'Valeur de calcul'!$B$8),3)</f>
        <v>#NUM!</v>
      </c>
      <c r="N125" s="11" t="e">
        <f>ROUND(EXP(LN($K125)+'Valeur de calcul'!$B$8),3)</f>
        <v>#NUM!</v>
      </c>
      <c r="O125" s="11" t="e">
        <f>ROUND(EXP(LN($K125)+2*'Valeur de calcul'!$B$8),3)</f>
        <v>#NUM!</v>
      </c>
      <c r="P125" s="11" t="str">
        <f t="shared" si="8"/>
        <v xml:space="preserve"> </v>
      </c>
      <c r="Q125" s="11"/>
      <c r="R125" s="5" t="e">
        <f>ROUND(EXP((LN($B125)*'Valeur de calcul'!$C$4)+('Terre assolée 0-20cm'!$C125*'Valeur de calcul'!$C$5)+(LN('Terre assolée 0-20cm'!$D125)*'Valeur de calcul'!$C$6)+('Terre assolée 0-20cm'!$E125*'Valeur de calcul'!$C$7)+'Valeur de calcul'!$C$3),1)</f>
        <v>#NUM!</v>
      </c>
      <c r="S125" s="11" t="e">
        <f>ROUND(EXP(LN($R125)-2*'Valeur de calcul'!$C$8),1)</f>
        <v>#NUM!</v>
      </c>
      <c r="T125" s="11" t="e">
        <f>ROUND(EXP(LN($R125)-1*'Valeur de calcul'!$C$8),1)</f>
        <v>#NUM!</v>
      </c>
      <c r="U125" s="11" t="e">
        <f>ROUND(EXP(LN($R125)+1*'Valeur de calcul'!$C$8),1)</f>
        <v>#NUM!</v>
      </c>
      <c r="V125" s="11" t="e">
        <f>ROUND(EXP(LN($R125)+2*'Valeur de calcul'!$C$8),1)</f>
        <v>#NUM!</v>
      </c>
      <c r="W125" s="11" t="str">
        <f t="shared" si="9"/>
        <v xml:space="preserve"> </v>
      </c>
      <c r="X125" s="11"/>
      <c r="Y125" s="4" t="e">
        <f t="shared" si="10"/>
        <v>#NUM!</v>
      </c>
      <c r="Z125" s="11" t="e">
        <f>IF($Y125=0," ",IF($Y125&lt;EXP(-2*'Valeur de calcul'!$B$8),"très basse", IF($Y125&lt;EXP(-1*'Valeur de calcul'!$B$8),"basse",IF($Y125&gt;EXP(2*'Valeur de calcul'!$B$8),"très élevée",IF($Y125&gt;EXP('Valeur de calcul'!$B$8),"élevée","normal")))))</f>
        <v>#NUM!</v>
      </c>
      <c r="AA125" s="4" t="e">
        <f t="shared" si="11"/>
        <v>#NUM!</v>
      </c>
      <c r="AB125" s="11" t="e">
        <f>IF($AA125=0," ",IF($AA125&lt;EXP(-2*'Valeur de calcul'!$C$8),"très basse", IF($AA125&lt;EXP(-1*'Valeur de calcul'!$C$8),"basse",IF($AA125&gt;EXP(2*'Valeur de calcul'!$C$8),"très élevée",IF($AA125&gt;EXP('Valeur de calcul'!$C$8),"élevée","normal")))))</f>
        <v>#NUM!</v>
      </c>
      <c r="AC125" s="11"/>
      <c r="AD125" s="11" t="e">
        <f t="shared" si="12"/>
        <v>#DIV/0!</v>
      </c>
      <c r="AE125" s="11" t="e">
        <f t="shared" si="13"/>
        <v>#DIV/0!</v>
      </c>
    </row>
    <row r="126" spans="1:31" x14ac:dyDescent="0.25">
      <c r="A126" s="9"/>
      <c r="B126" s="9"/>
      <c r="C126" s="9"/>
      <c r="D126" s="9"/>
      <c r="E126" s="9"/>
      <c r="F126" s="9"/>
      <c r="G126" s="9"/>
      <c r="H126" s="9"/>
      <c r="I126" s="11"/>
      <c r="J126" s="11">
        <f t="shared" si="7"/>
        <v>0</v>
      </c>
      <c r="K126" s="11" t="e">
        <f>ROUND((EXP(LN('Terre assolée 0-20cm'!$B126)*'Valeur de calcul'!$B$4+'Terre assolée 0-20cm'!$C126*'Valeur de calcul'!$B$5+LN('Terre assolée 0-20cm'!$D126)*'Valeur de calcul'!$B$6+'Terre assolée 0-20cm'!$E126*'Valeur de calcul'!$B$7+'Valeur de calcul'!$B$3)/24)/(44/12),3)</f>
        <v>#NUM!</v>
      </c>
      <c r="L126" s="11" t="e">
        <f>ROUND(EXP(LN($K126)-2*'Valeur de calcul'!$B$8),3)</f>
        <v>#NUM!</v>
      </c>
      <c r="M126" s="11" t="e">
        <f>ROUND(EXP(LN($K126)-'Valeur de calcul'!$B$8),3)</f>
        <v>#NUM!</v>
      </c>
      <c r="N126" s="11" t="e">
        <f>ROUND(EXP(LN($K126)+'Valeur de calcul'!$B$8),3)</f>
        <v>#NUM!</v>
      </c>
      <c r="O126" s="11" t="e">
        <f>ROUND(EXP(LN($K126)+2*'Valeur de calcul'!$B$8),3)</f>
        <v>#NUM!</v>
      </c>
      <c r="P126" s="11" t="str">
        <f t="shared" si="8"/>
        <v xml:space="preserve"> </v>
      </c>
      <c r="Q126" s="11"/>
      <c r="R126" s="5" t="e">
        <f>ROUND(EXP((LN($B126)*'Valeur de calcul'!$C$4)+('Terre assolée 0-20cm'!$C126*'Valeur de calcul'!$C$5)+(LN('Terre assolée 0-20cm'!$D126)*'Valeur de calcul'!$C$6)+('Terre assolée 0-20cm'!$E126*'Valeur de calcul'!$C$7)+'Valeur de calcul'!$C$3),1)</f>
        <v>#NUM!</v>
      </c>
      <c r="S126" s="11" t="e">
        <f>ROUND(EXP(LN($R126)-2*'Valeur de calcul'!$C$8),1)</f>
        <v>#NUM!</v>
      </c>
      <c r="T126" s="11" t="e">
        <f>ROUND(EXP(LN($R126)-1*'Valeur de calcul'!$C$8),1)</f>
        <v>#NUM!</v>
      </c>
      <c r="U126" s="11" t="e">
        <f>ROUND(EXP(LN($R126)+1*'Valeur de calcul'!$C$8),1)</f>
        <v>#NUM!</v>
      </c>
      <c r="V126" s="11" t="e">
        <f>ROUND(EXP(LN($R126)+2*'Valeur de calcul'!$C$8),1)</f>
        <v>#NUM!</v>
      </c>
      <c r="W126" s="11" t="str">
        <f t="shared" si="9"/>
        <v xml:space="preserve"> </v>
      </c>
      <c r="X126" s="11"/>
      <c r="Y126" s="4" t="e">
        <f t="shared" si="10"/>
        <v>#NUM!</v>
      </c>
      <c r="Z126" s="11" t="e">
        <f>IF($Y126=0," ",IF($Y126&lt;EXP(-2*'Valeur de calcul'!$B$8),"très basse", IF($Y126&lt;EXP(-1*'Valeur de calcul'!$B$8),"basse",IF($Y126&gt;EXP(2*'Valeur de calcul'!$B$8),"très élevée",IF($Y126&gt;EXP('Valeur de calcul'!$B$8),"élevée","normal")))))</f>
        <v>#NUM!</v>
      </c>
      <c r="AA126" s="4" t="e">
        <f t="shared" si="11"/>
        <v>#NUM!</v>
      </c>
      <c r="AB126" s="11" t="e">
        <f>IF($AA126=0," ",IF($AA126&lt;EXP(-2*'Valeur de calcul'!$C$8),"très basse", IF($AA126&lt;EXP(-1*'Valeur de calcul'!$C$8),"basse",IF($AA126&gt;EXP(2*'Valeur de calcul'!$C$8),"très élevée",IF($AA126&gt;EXP('Valeur de calcul'!$C$8),"élevée","normal")))))</f>
        <v>#NUM!</v>
      </c>
      <c r="AC126" s="11"/>
      <c r="AD126" s="11" t="e">
        <f t="shared" si="12"/>
        <v>#DIV/0!</v>
      </c>
      <c r="AE126" s="11" t="e">
        <f t="shared" si="13"/>
        <v>#DIV/0!</v>
      </c>
    </row>
    <row r="127" spans="1:31" x14ac:dyDescent="0.25">
      <c r="A127" s="9"/>
      <c r="B127" s="9"/>
      <c r="C127" s="9"/>
      <c r="D127" s="9"/>
      <c r="E127" s="9"/>
      <c r="F127" s="9"/>
      <c r="G127" s="9"/>
      <c r="H127" s="9"/>
      <c r="I127" s="11"/>
      <c r="J127" s="11">
        <f t="shared" si="7"/>
        <v>0</v>
      </c>
      <c r="K127" s="11" t="e">
        <f>ROUND((EXP(LN('Terre assolée 0-20cm'!$B127)*'Valeur de calcul'!$B$4+'Terre assolée 0-20cm'!$C127*'Valeur de calcul'!$B$5+LN('Terre assolée 0-20cm'!$D127)*'Valeur de calcul'!$B$6+'Terre assolée 0-20cm'!$E127*'Valeur de calcul'!$B$7+'Valeur de calcul'!$B$3)/24)/(44/12),3)</f>
        <v>#NUM!</v>
      </c>
      <c r="L127" s="11" t="e">
        <f>ROUND(EXP(LN($K127)-2*'Valeur de calcul'!$B$8),3)</f>
        <v>#NUM!</v>
      </c>
      <c r="M127" s="11" t="e">
        <f>ROUND(EXP(LN($K127)-'Valeur de calcul'!$B$8),3)</f>
        <v>#NUM!</v>
      </c>
      <c r="N127" s="11" t="e">
        <f>ROUND(EXP(LN($K127)+'Valeur de calcul'!$B$8),3)</f>
        <v>#NUM!</v>
      </c>
      <c r="O127" s="11" t="e">
        <f>ROUND(EXP(LN($K127)+2*'Valeur de calcul'!$B$8),3)</f>
        <v>#NUM!</v>
      </c>
      <c r="P127" s="11" t="str">
        <f t="shared" si="8"/>
        <v xml:space="preserve"> </v>
      </c>
      <c r="Q127" s="11"/>
      <c r="R127" s="5" t="e">
        <f>ROUND(EXP((LN($B127)*'Valeur de calcul'!$C$4)+('Terre assolée 0-20cm'!$C127*'Valeur de calcul'!$C$5)+(LN('Terre assolée 0-20cm'!$D127)*'Valeur de calcul'!$C$6)+('Terre assolée 0-20cm'!$E127*'Valeur de calcul'!$C$7)+'Valeur de calcul'!$C$3),1)</f>
        <v>#NUM!</v>
      </c>
      <c r="S127" s="11" t="e">
        <f>ROUND(EXP(LN($R127)-2*'Valeur de calcul'!$C$8),1)</f>
        <v>#NUM!</v>
      </c>
      <c r="T127" s="11" t="e">
        <f>ROUND(EXP(LN($R127)-1*'Valeur de calcul'!$C$8),1)</f>
        <v>#NUM!</v>
      </c>
      <c r="U127" s="11" t="e">
        <f>ROUND(EXP(LN($R127)+1*'Valeur de calcul'!$C$8),1)</f>
        <v>#NUM!</v>
      </c>
      <c r="V127" s="11" t="e">
        <f>ROUND(EXP(LN($R127)+2*'Valeur de calcul'!$C$8),1)</f>
        <v>#NUM!</v>
      </c>
      <c r="W127" s="11" t="str">
        <f t="shared" si="9"/>
        <v xml:space="preserve"> </v>
      </c>
      <c r="X127" s="11"/>
      <c r="Y127" s="4" t="e">
        <f t="shared" si="10"/>
        <v>#NUM!</v>
      </c>
      <c r="Z127" s="11" t="e">
        <f>IF($Y127=0," ",IF($Y127&lt;EXP(-2*'Valeur de calcul'!$B$8),"très basse", IF($Y127&lt;EXP(-1*'Valeur de calcul'!$B$8),"basse",IF($Y127&gt;EXP(2*'Valeur de calcul'!$B$8),"très élevée",IF($Y127&gt;EXP('Valeur de calcul'!$B$8),"élevée","normal")))))</f>
        <v>#NUM!</v>
      </c>
      <c r="AA127" s="4" t="e">
        <f t="shared" si="11"/>
        <v>#NUM!</v>
      </c>
      <c r="AB127" s="11" t="e">
        <f>IF($AA127=0," ",IF($AA127&lt;EXP(-2*'Valeur de calcul'!$C$8),"très basse", IF($AA127&lt;EXP(-1*'Valeur de calcul'!$C$8),"basse",IF($AA127&gt;EXP(2*'Valeur de calcul'!$C$8),"très élevée",IF($AA127&gt;EXP('Valeur de calcul'!$C$8),"élevée","normal")))))</f>
        <v>#NUM!</v>
      </c>
      <c r="AC127" s="11"/>
      <c r="AD127" s="11" t="e">
        <f t="shared" si="12"/>
        <v>#DIV/0!</v>
      </c>
      <c r="AE127" s="11" t="e">
        <f t="shared" si="13"/>
        <v>#DIV/0!</v>
      </c>
    </row>
    <row r="128" spans="1:31" x14ac:dyDescent="0.25">
      <c r="A128" s="9"/>
      <c r="B128" s="9"/>
      <c r="C128" s="9"/>
      <c r="D128" s="9"/>
      <c r="E128" s="9"/>
      <c r="F128" s="9"/>
      <c r="G128" s="9"/>
      <c r="H128" s="9"/>
      <c r="I128" s="11"/>
      <c r="J128" s="11">
        <f t="shared" si="7"/>
        <v>0</v>
      </c>
      <c r="K128" s="11" t="e">
        <f>ROUND((EXP(LN('Terre assolée 0-20cm'!$B128)*'Valeur de calcul'!$B$4+'Terre assolée 0-20cm'!$C128*'Valeur de calcul'!$B$5+LN('Terre assolée 0-20cm'!$D128)*'Valeur de calcul'!$B$6+'Terre assolée 0-20cm'!$E128*'Valeur de calcul'!$B$7+'Valeur de calcul'!$B$3)/24)/(44/12),3)</f>
        <v>#NUM!</v>
      </c>
      <c r="L128" s="11" t="e">
        <f>ROUND(EXP(LN($K128)-2*'Valeur de calcul'!$B$8),3)</f>
        <v>#NUM!</v>
      </c>
      <c r="M128" s="11" t="e">
        <f>ROUND(EXP(LN($K128)-'Valeur de calcul'!$B$8),3)</f>
        <v>#NUM!</v>
      </c>
      <c r="N128" s="11" t="e">
        <f>ROUND(EXP(LN($K128)+'Valeur de calcul'!$B$8),3)</f>
        <v>#NUM!</v>
      </c>
      <c r="O128" s="11" t="e">
        <f>ROUND(EXP(LN($K128)+2*'Valeur de calcul'!$B$8),3)</f>
        <v>#NUM!</v>
      </c>
      <c r="P128" s="11" t="str">
        <f t="shared" si="8"/>
        <v xml:space="preserve"> </v>
      </c>
      <c r="Q128" s="11"/>
      <c r="R128" s="5" t="e">
        <f>ROUND(EXP((LN($B128)*'Valeur de calcul'!$C$4)+('Terre assolée 0-20cm'!$C128*'Valeur de calcul'!$C$5)+(LN('Terre assolée 0-20cm'!$D128)*'Valeur de calcul'!$C$6)+('Terre assolée 0-20cm'!$E128*'Valeur de calcul'!$C$7)+'Valeur de calcul'!$C$3),1)</f>
        <v>#NUM!</v>
      </c>
      <c r="S128" s="11" t="e">
        <f>ROUND(EXP(LN($R128)-2*'Valeur de calcul'!$C$8),1)</f>
        <v>#NUM!</v>
      </c>
      <c r="T128" s="11" t="e">
        <f>ROUND(EXP(LN($R128)-1*'Valeur de calcul'!$C$8),1)</f>
        <v>#NUM!</v>
      </c>
      <c r="U128" s="11" t="e">
        <f>ROUND(EXP(LN($R128)+1*'Valeur de calcul'!$C$8),1)</f>
        <v>#NUM!</v>
      </c>
      <c r="V128" s="11" t="e">
        <f>ROUND(EXP(LN($R128)+2*'Valeur de calcul'!$C$8),1)</f>
        <v>#NUM!</v>
      </c>
      <c r="W128" s="11" t="str">
        <f t="shared" si="9"/>
        <v xml:space="preserve"> </v>
      </c>
      <c r="X128" s="11"/>
      <c r="Y128" s="4" t="e">
        <f t="shared" si="10"/>
        <v>#NUM!</v>
      </c>
      <c r="Z128" s="11" t="e">
        <f>IF($Y128=0," ",IF($Y128&lt;EXP(-2*'Valeur de calcul'!$B$8),"très basse", IF($Y128&lt;EXP(-1*'Valeur de calcul'!$B$8),"basse",IF($Y128&gt;EXP(2*'Valeur de calcul'!$B$8),"très élevée",IF($Y128&gt;EXP('Valeur de calcul'!$B$8),"élevée","normal")))))</f>
        <v>#NUM!</v>
      </c>
      <c r="AA128" s="4" t="e">
        <f t="shared" si="11"/>
        <v>#NUM!</v>
      </c>
      <c r="AB128" s="11" t="e">
        <f>IF($AA128=0," ",IF($AA128&lt;EXP(-2*'Valeur de calcul'!$C$8),"très basse", IF($AA128&lt;EXP(-1*'Valeur de calcul'!$C$8),"basse",IF($AA128&gt;EXP(2*'Valeur de calcul'!$C$8),"très élevée",IF($AA128&gt;EXP('Valeur de calcul'!$C$8),"élevée","normal")))))</f>
        <v>#NUM!</v>
      </c>
      <c r="AC128" s="11"/>
      <c r="AD128" s="11" t="e">
        <f t="shared" si="12"/>
        <v>#DIV/0!</v>
      </c>
      <c r="AE128" s="11" t="e">
        <f t="shared" si="13"/>
        <v>#DIV/0!</v>
      </c>
    </row>
    <row r="129" spans="1:31" x14ac:dyDescent="0.25">
      <c r="A129" s="9"/>
      <c r="B129" s="9"/>
      <c r="C129" s="9"/>
      <c r="D129" s="9"/>
      <c r="E129" s="9"/>
      <c r="F129" s="9"/>
      <c r="G129" s="9"/>
      <c r="H129" s="9"/>
      <c r="I129" s="11"/>
      <c r="J129" s="11">
        <f t="shared" si="7"/>
        <v>0</v>
      </c>
      <c r="K129" s="11" t="e">
        <f>ROUND((EXP(LN('Terre assolée 0-20cm'!$B129)*'Valeur de calcul'!$B$4+'Terre assolée 0-20cm'!$C129*'Valeur de calcul'!$B$5+LN('Terre assolée 0-20cm'!$D129)*'Valeur de calcul'!$B$6+'Terre assolée 0-20cm'!$E129*'Valeur de calcul'!$B$7+'Valeur de calcul'!$B$3)/24)/(44/12),3)</f>
        <v>#NUM!</v>
      </c>
      <c r="L129" s="11" t="e">
        <f>ROUND(EXP(LN($K129)-2*'Valeur de calcul'!$B$8),3)</f>
        <v>#NUM!</v>
      </c>
      <c r="M129" s="11" t="e">
        <f>ROUND(EXP(LN($K129)-'Valeur de calcul'!$B$8),3)</f>
        <v>#NUM!</v>
      </c>
      <c r="N129" s="11" t="e">
        <f>ROUND(EXP(LN($K129)+'Valeur de calcul'!$B$8),3)</f>
        <v>#NUM!</v>
      </c>
      <c r="O129" s="11" t="e">
        <f>ROUND(EXP(LN($K129)+2*'Valeur de calcul'!$B$8),3)</f>
        <v>#NUM!</v>
      </c>
      <c r="P129" s="11" t="str">
        <f t="shared" si="8"/>
        <v xml:space="preserve"> </v>
      </c>
      <c r="Q129" s="11"/>
      <c r="R129" s="5" t="e">
        <f>ROUND(EXP((LN($B129)*'Valeur de calcul'!$C$4)+('Terre assolée 0-20cm'!$C129*'Valeur de calcul'!$C$5)+(LN('Terre assolée 0-20cm'!$D129)*'Valeur de calcul'!$C$6)+('Terre assolée 0-20cm'!$E129*'Valeur de calcul'!$C$7)+'Valeur de calcul'!$C$3),1)</f>
        <v>#NUM!</v>
      </c>
      <c r="S129" s="11" t="e">
        <f>ROUND(EXP(LN($R129)-2*'Valeur de calcul'!$C$8),1)</f>
        <v>#NUM!</v>
      </c>
      <c r="T129" s="11" t="e">
        <f>ROUND(EXP(LN($R129)-1*'Valeur de calcul'!$C$8),1)</f>
        <v>#NUM!</v>
      </c>
      <c r="U129" s="11" t="e">
        <f>ROUND(EXP(LN($R129)+1*'Valeur de calcul'!$C$8),1)</f>
        <v>#NUM!</v>
      </c>
      <c r="V129" s="11" t="e">
        <f>ROUND(EXP(LN($R129)+2*'Valeur de calcul'!$C$8),1)</f>
        <v>#NUM!</v>
      </c>
      <c r="W129" s="11" t="str">
        <f t="shared" si="9"/>
        <v xml:space="preserve"> </v>
      </c>
      <c r="X129" s="11"/>
      <c r="Y129" s="4" t="e">
        <f t="shared" si="10"/>
        <v>#NUM!</v>
      </c>
      <c r="Z129" s="11" t="e">
        <f>IF($Y129=0," ",IF($Y129&lt;EXP(-2*'Valeur de calcul'!$B$8),"très basse", IF($Y129&lt;EXP(-1*'Valeur de calcul'!$B$8),"basse",IF($Y129&gt;EXP(2*'Valeur de calcul'!$B$8),"très élevée",IF($Y129&gt;EXP('Valeur de calcul'!$B$8),"élevée","normal")))))</f>
        <v>#NUM!</v>
      </c>
      <c r="AA129" s="4" t="e">
        <f t="shared" si="11"/>
        <v>#NUM!</v>
      </c>
      <c r="AB129" s="11" t="e">
        <f>IF($AA129=0," ",IF($AA129&lt;EXP(-2*'Valeur de calcul'!$C$8),"très basse", IF($AA129&lt;EXP(-1*'Valeur de calcul'!$C$8),"basse",IF($AA129&gt;EXP(2*'Valeur de calcul'!$C$8),"très élevée",IF($AA129&gt;EXP('Valeur de calcul'!$C$8),"élevée","normal")))))</f>
        <v>#NUM!</v>
      </c>
      <c r="AC129" s="11"/>
      <c r="AD129" s="11" t="e">
        <f t="shared" si="12"/>
        <v>#DIV/0!</v>
      </c>
      <c r="AE129" s="11" t="e">
        <f t="shared" si="13"/>
        <v>#DIV/0!</v>
      </c>
    </row>
    <row r="130" spans="1:31" x14ac:dyDescent="0.25">
      <c r="A130" s="9"/>
      <c r="B130" s="9"/>
      <c r="C130" s="9"/>
      <c r="D130" s="9"/>
      <c r="E130" s="9"/>
      <c r="F130" s="9"/>
      <c r="G130" s="9"/>
      <c r="H130" s="9"/>
      <c r="I130" s="11"/>
      <c r="J130" s="11">
        <f t="shared" si="7"/>
        <v>0</v>
      </c>
      <c r="K130" s="11" t="e">
        <f>ROUND((EXP(LN('Terre assolée 0-20cm'!$B130)*'Valeur de calcul'!$B$4+'Terre assolée 0-20cm'!$C130*'Valeur de calcul'!$B$5+LN('Terre assolée 0-20cm'!$D130)*'Valeur de calcul'!$B$6+'Terre assolée 0-20cm'!$E130*'Valeur de calcul'!$B$7+'Valeur de calcul'!$B$3)/24)/(44/12),3)</f>
        <v>#NUM!</v>
      </c>
      <c r="L130" s="11" t="e">
        <f>ROUND(EXP(LN($K130)-2*'Valeur de calcul'!$B$8),3)</f>
        <v>#NUM!</v>
      </c>
      <c r="M130" s="11" t="e">
        <f>ROUND(EXP(LN($K130)-'Valeur de calcul'!$B$8),3)</f>
        <v>#NUM!</v>
      </c>
      <c r="N130" s="11" t="e">
        <f>ROUND(EXP(LN($K130)+'Valeur de calcul'!$B$8),3)</f>
        <v>#NUM!</v>
      </c>
      <c r="O130" s="11" t="e">
        <f>ROUND(EXP(LN($K130)+2*'Valeur de calcul'!$B$8),3)</f>
        <v>#NUM!</v>
      </c>
      <c r="P130" s="11" t="str">
        <f t="shared" si="8"/>
        <v xml:space="preserve"> </v>
      </c>
      <c r="Q130" s="11"/>
      <c r="R130" s="5" t="e">
        <f>ROUND(EXP((LN($B130)*'Valeur de calcul'!$C$4)+('Terre assolée 0-20cm'!$C130*'Valeur de calcul'!$C$5)+(LN('Terre assolée 0-20cm'!$D130)*'Valeur de calcul'!$C$6)+('Terre assolée 0-20cm'!$E130*'Valeur de calcul'!$C$7)+'Valeur de calcul'!$C$3),1)</f>
        <v>#NUM!</v>
      </c>
      <c r="S130" s="11" t="e">
        <f>ROUND(EXP(LN($R130)-2*'Valeur de calcul'!$C$8),1)</f>
        <v>#NUM!</v>
      </c>
      <c r="T130" s="11" t="e">
        <f>ROUND(EXP(LN($R130)-1*'Valeur de calcul'!$C$8),1)</f>
        <v>#NUM!</v>
      </c>
      <c r="U130" s="11" t="e">
        <f>ROUND(EXP(LN($R130)+1*'Valeur de calcul'!$C$8),1)</f>
        <v>#NUM!</v>
      </c>
      <c r="V130" s="11" t="e">
        <f>ROUND(EXP(LN($R130)+2*'Valeur de calcul'!$C$8),1)</f>
        <v>#NUM!</v>
      </c>
      <c r="W130" s="11" t="str">
        <f t="shared" si="9"/>
        <v xml:space="preserve"> </v>
      </c>
      <c r="X130" s="11"/>
      <c r="Y130" s="4" t="e">
        <f t="shared" si="10"/>
        <v>#NUM!</v>
      </c>
      <c r="Z130" s="11" t="e">
        <f>IF($Y130=0," ",IF($Y130&lt;EXP(-2*'Valeur de calcul'!$B$8),"très basse", IF($Y130&lt;EXP(-1*'Valeur de calcul'!$B$8),"basse",IF($Y130&gt;EXP(2*'Valeur de calcul'!$B$8),"très élevée",IF($Y130&gt;EXP('Valeur de calcul'!$B$8),"élevée","normal")))))</f>
        <v>#NUM!</v>
      </c>
      <c r="AA130" s="4" t="e">
        <f t="shared" si="11"/>
        <v>#NUM!</v>
      </c>
      <c r="AB130" s="11" t="e">
        <f>IF($AA130=0," ",IF($AA130&lt;EXP(-2*'Valeur de calcul'!$C$8),"très basse", IF($AA130&lt;EXP(-1*'Valeur de calcul'!$C$8),"basse",IF($AA130&gt;EXP(2*'Valeur de calcul'!$C$8),"très élevée",IF($AA130&gt;EXP('Valeur de calcul'!$C$8),"élevée","normal")))))</f>
        <v>#NUM!</v>
      </c>
      <c r="AC130" s="11"/>
      <c r="AD130" s="11" t="e">
        <f t="shared" si="12"/>
        <v>#DIV/0!</v>
      </c>
      <c r="AE130" s="11" t="e">
        <f t="shared" si="13"/>
        <v>#DIV/0!</v>
      </c>
    </row>
    <row r="131" spans="1:31" x14ac:dyDescent="0.25">
      <c r="A131" s="9"/>
      <c r="B131" s="9"/>
      <c r="C131" s="9"/>
      <c r="D131" s="9"/>
      <c r="E131" s="9"/>
      <c r="F131" s="9"/>
      <c r="G131" s="9"/>
      <c r="H131" s="9"/>
      <c r="I131" s="11"/>
      <c r="J131" s="11">
        <f t="shared" si="7"/>
        <v>0</v>
      </c>
      <c r="K131" s="11" t="e">
        <f>ROUND((EXP(LN('Terre assolée 0-20cm'!$B131)*'Valeur de calcul'!$B$4+'Terre assolée 0-20cm'!$C131*'Valeur de calcul'!$B$5+LN('Terre assolée 0-20cm'!$D131)*'Valeur de calcul'!$B$6+'Terre assolée 0-20cm'!$E131*'Valeur de calcul'!$B$7+'Valeur de calcul'!$B$3)/24)/(44/12),3)</f>
        <v>#NUM!</v>
      </c>
      <c r="L131" s="11" t="e">
        <f>ROUND(EXP(LN($K131)-2*'Valeur de calcul'!$B$8),3)</f>
        <v>#NUM!</v>
      </c>
      <c r="M131" s="11" t="e">
        <f>ROUND(EXP(LN($K131)-'Valeur de calcul'!$B$8),3)</f>
        <v>#NUM!</v>
      </c>
      <c r="N131" s="11" t="e">
        <f>ROUND(EXP(LN($K131)+'Valeur de calcul'!$B$8),3)</f>
        <v>#NUM!</v>
      </c>
      <c r="O131" s="11" t="e">
        <f>ROUND(EXP(LN($K131)+2*'Valeur de calcul'!$B$8),3)</f>
        <v>#NUM!</v>
      </c>
      <c r="P131" s="11" t="str">
        <f t="shared" si="8"/>
        <v xml:space="preserve"> </v>
      </c>
      <c r="Q131" s="11"/>
      <c r="R131" s="5" t="e">
        <f>ROUND(EXP((LN($B131)*'Valeur de calcul'!$C$4)+('Terre assolée 0-20cm'!$C131*'Valeur de calcul'!$C$5)+(LN('Terre assolée 0-20cm'!$D131)*'Valeur de calcul'!$C$6)+('Terre assolée 0-20cm'!$E131*'Valeur de calcul'!$C$7)+'Valeur de calcul'!$C$3),1)</f>
        <v>#NUM!</v>
      </c>
      <c r="S131" s="11" t="e">
        <f>ROUND(EXP(LN($R131)-2*'Valeur de calcul'!$C$8),1)</f>
        <v>#NUM!</v>
      </c>
      <c r="T131" s="11" t="e">
        <f>ROUND(EXP(LN($R131)-1*'Valeur de calcul'!$C$8),1)</f>
        <v>#NUM!</v>
      </c>
      <c r="U131" s="11" t="e">
        <f>ROUND(EXP(LN($R131)+1*'Valeur de calcul'!$C$8),1)</f>
        <v>#NUM!</v>
      </c>
      <c r="V131" s="11" t="e">
        <f>ROUND(EXP(LN($R131)+2*'Valeur de calcul'!$C$8),1)</f>
        <v>#NUM!</v>
      </c>
      <c r="W131" s="11" t="str">
        <f t="shared" si="9"/>
        <v xml:space="preserve"> </v>
      </c>
      <c r="X131" s="11"/>
      <c r="Y131" s="4" t="e">
        <f t="shared" si="10"/>
        <v>#NUM!</v>
      </c>
      <c r="Z131" s="11" t="e">
        <f>IF($Y131=0," ",IF($Y131&lt;EXP(-2*'Valeur de calcul'!$B$8),"très basse", IF($Y131&lt;EXP(-1*'Valeur de calcul'!$B$8),"basse",IF($Y131&gt;EXP(2*'Valeur de calcul'!$B$8),"très élevée",IF($Y131&gt;EXP('Valeur de calcul'!$B$8),"élevée","normal")))))</f>
        <v>#NUM!</v>
      </c>
      <c r="AA131" s="4" t="e">
        <f t="shared" si="11"/>
        <v>#NUM!</v>
      </c>
      <c r="AB131" s="11" t="e">
        <f>IF($AA131=0," ",IF($AA131&lt;EXP(-2*'Valeur de calcul'!$C$8),"très basse", IF($AA131&lt;EXP(-1*'Valeur de calcul'!$C$8),"basse",IF($AA131&gt;EXP(2*'Valeur de calcul'!$C$8),"très élevée",IF($AA131&gt;EXP('Valeur de calcul'!$C$8),"élevée","normal")))))</f>
        <v>#NUM!</v>
      </c>
      <c r="AC131" s="11"/>
      <c r="AD131" s="11" t="e">
        <f t="shared" si="12"/>
        <v>#DIV/0!</v>
      </c>
      <c r="AE131" s="11" t="e">
        <f t="shared" si="13"/>
        <v>#DIV/0!</v>
      </c>
    </row>
    <row r="132" spans="1:31" x14ac:dyDescent="0.25">
      <c r="A132" s="9"/>
      <c r="B132" s="9"/>
      <c r="C132" s="9"/>
      <c r="D132" s="9"/>
      <c r="E132" s="9"/>
      <c r="F132" s="9"/>
      <c r="G132" s="9"/>
      <c r="H132" s="9"/>
      <c r="I132" s="11"/>
      <c r="J132" s="11">
        <f t="shared" si="7"/>
        <v>0</v>
      </c>
      <c r="K132" s="11" t="e">
        <f>ROUND((EXP(LN('Terre assolée 0-20cm'!$B132)*'Valeur de calcul'!$B$4+'Terre assolée 0-20cm'!$C132*'Valeur de calcul'!$B$5+LN('Terre assolée 0-20cm'!$D132)*'Valeur de calcul'!$B$6+'Terre assolée 0-20cm'!$E132*'Valeur de calcul'!$B$7+'Valeur de calcul'!$B$3)/24)/(44/12),3)</f>
        <v>#NUM!</v>
      </c>
      <c r="L132" s="11" t="e">
        <f>ROUND(EXP(LN($K132)-2*'Valeur de calcul'!$B$8),3)</f>
        <v>#NUM!</v>
      </c>
      <c r="M132" s="11" t="e">
        <f>ROUND(EXP(LN($K132)-'Valeur de calcul'!$B$8),3)</f>
        <v>#NUM!</v>
      </c>
      <c r="N132" s="11" t="e">
        <f>ROUND(EXP(LN($K132)+'Valeur de calcul'!$B$8),3)</f>
        <v>#NUM!</v>
      </c>
      <c r="O132" s="11" t="e">
        <f>ROUND(EXP(LN($K132)+2*'Valeur de calcul'!$B$8),3)</f>
        <v>#NUM!</v>
      </c>
      <c r="P132" s="11" t="str">
        <f t="shared" si="8"/>
        <v xml:space="preserve"> </v>
      </c>
      <c r="Q132" s="11"/>
      <c r="R132" s="5" t="e">
        <f>ROUND(EXP((LN($B132)*'Valeur de calcul'!$C$4)+('Terre assolée 0-20cm'!$C132*'Valeur de calcul'!$C$5)+(LN('Terre assolée 0-20cm'!$D132)*'Valeur de calcul'!$C$6)+('Terre assolée 0-20cm'!$E132*'Valeur de calcul'!$C$7)+'Valeur de calcul'!$C$3),1)</f>
        <v>#NUM!</v>
      </c>
      <c r="S132" s="11" t="e">
        <f>ROUND(EXP(LN($R132)-2*'Valeur de calcul'!$C$8),1)</f>
        <v>#NUM!</v>
      </c>
      <c r="T132" s="11" t="e">
        <f>ROUND(EXP(LN($R132)-1*'Valeur de calcul'!$C$8),1)</f>
        <v>#NUM!</v>
      </c>
      <c r="U132" s="11" t="e">
        <f>ROUND(EXP(LN($R132)+1*'Valeur de calcul'!$C$8),1)</f>
        <v>#NUM!</v>
      </c>
      <c r="V132" s="11" t="e">
        <f>ROUND(EXP(LN($R132)+2*'Valeur de calcul'!$C$8),1)</f>
        <v>#NUM!</v>
      </c>
      <c r="W132" s="11" t="str">
        <f t="shared" si="9"/>
        <v xml:space="preserve"> </v>
      </c>
      <c r="X132" s="11"/>
      <c r="Y132" s="4" t="e">
        <f t="shared" si="10"/>
        <v>#NUM!</v>
      </c>
      <c r="Z132" s="11" t="e">
        <f>IF($Y132=0," ",IF($Y132&lt;EXP(-2*'Valeur de calcul'!$B$8),"très basse", IF($Y132&lt;EXP(-1*'Valeur de calcul'!$B$8),"basse",IF($Y132&gt;EXP(2*'Valeur de calcul'!$B$8),"très élevée",IF($Y132&gt;EXP('Valeur de calcul'!$B$8),"élevée","normal")))))</f>
        <v>#NUM!</v>
      </c>
      <c r="AA132" s="4" t="e">
        <f t="shared" si="11"/>
        <v>#NUM!</v>
      </c>
      <c r="AB132" s="11" t="e">
        <f>IF($AA132=0," ",IF($AA132&lt;EXP(-2*'Valeur de calcul'!$C$8),"très basse", IF($AA132&lt;EXP(-1*'Valeur de calcul'!$C$8),"basse",IF($AA132&gt;EXP(2*'Valeur de calcul'!$C$8),"très élevée",IF($AA132&gt;EXP('Valeur de calcul'!$C$8),"élevée","normal")))))</f>
        <v>#NUM!</v>
      </c>
      <c r="AC132" s="11"/>
      <c r="AD132" s="11" t="e">
        <f t="shared" si="12"/>
        <v>#DIV/0!</v>
      </c>
      <c r="AE132" s="11" t="e">
        <f t="shared" si="13"/>
        <v>#DIV/0!</v>
      </c>
    </row>
    <row r="133" spans="1:31" x14ac:dyDescent="0.25">
      <c r="A133" s="9"/>
      <c r="B133" s="9"/>
      <c r="C133" s="9"/>
      <c r="D133" s="9"/>
      <c r="E133" s="9"/>
      <c r="F133" s="9"/>
      <c r="G133" s="9"/>
      <c r="H133" s="9"/>
      <c r="I133" s="11"/>
      <c r="J133" s="11">
        <f t="shared" ref="J133:J196" si="14">IF($G133&gt;0,($G133/24)/(44/12),$F133)</f>
        <v>0</v>
      </c>
      <c r="K133" s="11" t="e">
        <f>ROUND((EXP(LN('Terre assolée 0-20cm'!$B133)*'Valeur de calcul'!$B$4+'Terre assolée 0-20cm'!$C133*'Valeur de calcul'!$B$5+LN('Terre assolée 0-20cm'!$D133)*'Valeur de calcul'!$B$6+'Terre assolée 0-20cm'!$E133*'Valeur de calcul'!$B$7+'Valeur de calcul'!$B$3)/24)/(44/12),3)</f>
        <v>#NUM!</v>
      </c>
      <c r="L133" s="11" t="e">
        <f>ROUND(EXP(LN($K133)-2*'Valeur de calcul'!$B$8),3)</f>
        <v>#NUM!</v>
      </c>
      <c r="M133" s="11" t="e">
        <f>ROUND(EXP(LN($K133)-'Valeur de calcul'!$B$8),3)</f>
        <v>#NUM!</v>
      </c>
      <c r="N133" s="11" t="e">
        <f>ROUND(EXP(LN($K133)+'Valeur de calcul'!$B$8),3)</f>
        <v>#NUM!</v>
      </c>
      <c r="O133" s="11" t="e">
        <f>ROUND(EXP(LN($K133)+2*'Valeur de calcul'!$B$8),3)</f>
        <v>#NUM!</v>
      </c>
      <c r="P133" s="11" t="str">
        <f t="shared" ref="P133:P196" si="15">IF($J133=0," ",IF($J133&lt;$L133,"très basse",IF($J133&lt;$M133,"basse",IF($J133&gt;$O133,"très élevée",IF($J133&gt;$N133,"élevée","normal")))))</f>
        <v xml:space="preserve"> </v>
      </c>
      <c r="Q133" s="11"/>
      <c r="R133" s="5" t="e">
        <f>ROUND(EXP((LN($B133)*'Valeur de calcul'!$C$4)+('Terre assolée 0-20cm'!$C133*'Valeur de calcul'!$C$5)+(LN('Terre assolée 0-20cm'!$D133)*'Valeur de calcul'!$C$6)+('Terre assolée 0-20cm'!$E133*'Valeur de calcul'!$C$7)+'Valeur de calcul'!$C$3),1)</f>
        <v>#NUM!</v>
      </c>
      <c r="S133" s="11" t="e">
        <f>ROUND(EXP(LN($R133)-2*'Valeur de calcul'!$C$8),1)</f>
        <v>#NUM!</v>
      </c>
      <c r="T133" s="11" t="e">
        <f>ROUND(EXP(LN($R133)-1*'Valeur de calcul'!$C$8),1)</f>
        <v>#NUM!</v>
      </c>
      <c r="U133" s="11" t="e">
        <f>ROUND(EXP(LN($R133)+1*'Valeur de calcul'!$C$8),1)</f>
        <v>#NUM!</v>
      </c>
      <c r="V133" s="11" t="e">
        <f>ROUND(EXP(LN($R133)+2*'Valeur de calcul'!$C$8),1)</f>
        <v>#NUM!</v>
      </c>
      <c r="W133" s="11" t="str">
        <f t="shared" ref="W133:W196" si="16">IF($H133=0," ",IF($H133&lt;$S133,"très basse",IF($H133&lt;$T133,"basse",IF($H133&gt;$V133,"très élevée",IF($H133&gt;$U133,"élevée","normal")))))</f>
        <v xml:space="preserve"> </v>
      </c>
      <c r="X133" s="11"/>
      <c r="Y133" s="4" t="e">
        <f t="shared" ref="Y133:Y196" si="17">ROUND($F133/$K133,3)</f>
        <v>#NUM!</v>
      </c>
      <c r="Z133" s="11" t="e">
        <f>IF($Y133=0," ",IF($Y133&lt;EXP(-2*'Valeur de calcul'!$B$8),"très basse", IF($Y133&lt;EXP(-1*'Valeur de calcul'!$B$8),"basse",IF($Y133&gt;EXP(2*'Valeur de calcul'!$B$8),"très élevée",IF($Y133&gt;EXP('Valeur de calcul'!$B$8),"élevée","normal")))))</f>
        <v>#NUM!</v>
      </c>
      <c r="AA133" s="4" t="e">
        <f t="shared" ref="AA133:AA196" si="18">ROUND($H133/$R133,3)</f>
        <v>#NUM!</v>
      </c>
      <c r="AB133" s="11" t="e">
        <f>IF($AA133=0," ",IF($AA133&lt;EXP(-2*'Valeur de calcul'!$C$8),"très basse", IF($AA133&lt;EXP(-1*'Valeur de calcul'!$C$8),"basse",IF($AA133&gt;EXP(2*'Valeur de calcul'!$C$8),"très élevée",IF($AA133&gt;EXP('Valeur de calcul'!$C$8),"élevée","normal")))))</f>
        <v>#NUM!</v>
      </c>
      <c r="AC133" s="11"/>
      <c r="AD133" s="11" t="e">
        <f t="shared" ref="AD133:AD196" si="19">ROUND(1000*$J133/$H133,2)</f>
        <v>#DIV/0!</v>
      </c>
      <c r="AE133" s="11" t="e">
        <f t="shared" ref="AE133:AE196" si="20">ROUND(0.1*$H133/$B133,1)</f>
        <v>#DIV/0!</v>
      </c>
    </row>
    <row r="134" spans="1:31" x14ac:dyDescent="0.25">
      <c r="A134" s="9"/>
      <c r="B134" s="9"/>
      <c r="C134" s="9"/>
      <c r="D134" s="9"/>
      <c r="E134" s="9"/>
      <c r="F134" s="9"/>
      <c r="G134" s="9"/>
      <c r="H134" s="9"/>
      <c r="I134" s="11"/>
      <c r="J134" s="11">
        <f t="shared" si="14"/>
        <v>0</v>
      </c>
      <c r="K134" s="11" t="e">
        <f>ROUND((EXP(LN('Terre assolée 0-20cm'!$B134)*'Valeur de calcul'!$B$4+'Terre assolée 0-20cm'!$C134*'Valeur de calcul'!$B$5+LN('Terre assolée 0-20cm'!$D134)*'Valeur de calcul'!$B$6+'Terre assolée 0-20cm'!$E134*'Valeur de calcul'!$B$7+'Valeur de calcul'!$B$3)/24)/(44/12),3)</f>
        <v>#NUM!</v>
      </c>
      <c r="L134" s="11" t="e">
        <f>ROUND(EXP(LN($K134)-2*'Valeur de calcul'!$B$8),3)</f>
        <v>#NUM!</v>
      </c>
      <c r="M134" s="11" t="e">
        <f>ROUND(EXP(LN($K134)-'Valeur de calcul'!$B$8),3)</f>
        <v>#NUM!</v>
      </c>
      <c r="N134" s="11" t="e">
        <f>ROUND(EXP(LN($K134)+'Valeur de calcul'!$B$8),3)</f>
        <v>#NUM!</v>
      </c>
      <c r="O134" s="11" t="e">
        <f>ROUND(EXP(LN($K134)+2*'Valeur de calcul'!$B$8),3)</f>
        <v>#NUM!</v>
      </c>
      <c r="P134" s="11" t="str">
        <f t="shared" si="15"/>
        <v xml:space="preserve"> </v>
      </c>
      <c r="Q134" s="11"/>
      <c r="R134" s="5" t="e">
        <f>ROUND(EXP((LN($B134)*'Valeur de calcul'!$C$4)+('Terre assolée 0-20cm'!$C134*'Valeur de calcul'!$C$5)+(LN('Terre assolée 0-20cm'!$D134)*'Valeur de calcul'!$C$6)+('Terre assolée 0-20cm'!$E134*'Valeur de calcul'!$C$7)+'Valeur de calcul'!$C$3),1)</f>
        <v>#NUM!</v>
      </c>
      <c r="S134" s="11" t="e">
        <f>ROUND(EXP(LN($R134)-2*'Valeur de calcul'!$C$8),1)</f>
        <v>#NUM!</v>
      </c>
      <c r="T134" s="11" t="e">
        <f>ROUND(EXP(LN($R134)-1*'Valeur de calcul'!$C$8),1)</f>
        <v>#NUM!</v>
      </c>
      <c r="U134" s="11" t="e">
        <f>ROUND(EXP(LN($R134)+1*'Valeur de calcul'!$C$8),1)</f>
        <v>#NUM!</v>
      </c>
      <c r="V134" s="11" t="e">
        <f>ROUND(EXP(LN($R134)+2*'Valeur de calcul'!$C$8),1)</f>
        <v>#NUM!</v>
      </c>
      <c r="W134" s="11" t="str">
        <f t="shared" si="16"/>
        <v xml:space="preserve"> </v>
      </c>
      <c r="X134" s="11"/>
      <c r="Y134" s="4" t="e">
        <f t="shared" si="17"/>
        <v>#NUM!</v>
      </c>
      <c r="Z134" s="11" t="e">
        <f>IF($Y134=0," ",IF($Y134&lt;EXP(-2*'Valeur de calcul'!$B$8),"très basse", IF($Y134&lt;EXP(-1*'Valeur de calcul'!$B$8),"basse",IF($Y134&gt;EXP(2*'Valeur de calcul'!$B$8),"très élevée",IF($Y134&gt;EXP('Valeur de calcul'!$B$8),"élevée","normal")))))</f>
        <v>#NUM!</v>
      </c>
      <c r="AA134" s="4" t="e">
        <f t="shared" si="18"/>
        <v>#NUM!</v>
      </c>
      <c r="AB134" s="11" t="e">
        <f>IF($AA134=0," ",IF($AA134&lt;EXP(-2*'Valeur de calcul'!$C$8),"très basse", IF($AA134&lt;EXP(-1*'Valeur de calcul'!$C$8),"basse",IF($AA134&gt;EXP(2*'Valeur de calcul'!$C$8),"très élevée",IF($AA134&gt;EXP('Valeur de calcul'!$C$8),"élevée","normal")))))</f>
        <v>#NUM!</v>
      </c>
      <c r="AC134" s="11"/>
      <c r="AD134" s="11" t="e">
        <f t="shared" si="19"/>
        <v>#DIV/0!</v>
      </c>
      <c r="AE134" s="11" t="e">
        <f t="shared" si="20"/>
        <v>#DIV/0!</v>
      </c>
    </row>
    <row r="135" spans="1:31" x14ac:dyDescent="0.25">
      <c r="A135" s="9"/>
      <c r="B135" s="9"/>
      <c r="C135" s="9"/>
      <c r="D135" s="9"/>
      <c r="E135" s="9"/>
      <c r="F135" s="9"/>
      <c r="G135" s="9"/>
      <c r="H135" s="9"/>
      <c r="I135" s="11"/>
      <c r="J135" s="11">
        <f t="shared" si="14"/>
        <v>0</v>
      </c>
      <c r="K135" s="11" t="e">
        <f>ROUND((EXP(LN('Terre assolée 0-20cm'!$B135)*'Valeur de calcul'!$B$4+'Terre assolée 0-20cm'!$C135*'Valeur de calcul'!$B$5+LN('Terre assolée 0-20cm'!$D135)*'Valeur de calcul'!$B$6+'Terre assolée 0-20cm'!$E135*'Valeur de calcul'!$B$7+'Valeur de calcul'!$B$3)/24)/(44/12),3)</f>
        <v>#NUM!</v>
      </c>
      <c r="L135" s="11" t="e">
        <f>ROUND(EXP(LN($K135)-2*'Valeur de calcul'!$B$8),3)</f>
        <v>#NUM!</v>
      </c>
      <c r="M135" s="11" t="e">
        <f>ROUND(EXP(LN($K135)-'Valeur de calcul'!$B$8),3)</f>
        <v>#NUM!</v>
      </c>
      <c r="N135" s="11" t="e">
        <f>ROUND(EXP(LN($K135)+'Valeur de calcul'!$B$8),3)</f>
        <v>#NUM!</v>
      </c>
      <c r="O135" s="11" t="e">
        <f>ROUND(EXP(LN($K135)+2*'Valeur de calcul'!$B$8),3)</f>
        <v>#NUM!</v>
      </c>
      <c r="P135" s="11" t="str">
        <f t="shared" si="15"/>
        <v xml:space="preserve"> </v>
      </c>
      <c r="Q135" s="11"/>
      <c r="R135" s="5" t="e">
        <f>ROUND(EXP((LN($B135)*'Valeur de calcul'!$C$4)+('Terre assolée 0-20cm'!$C135*'Valeur de calcul'!$C$5)+(LN('Terre assolée 0-20cm'!$D135)*'Valeur de calcul'!$C$6)+('Terre assolée 0-20cm'!$E135*'Valeur de calcul'!$C$7)+'Valeur de calcul'!$C$3),1)</f>
        <v>#NUM!</v>
      </c>
      <c r="S135" s="11" t="e">
        <f>ROUND(EXP(LN($R135)-2*'Valeur de calcul'!$C$8),1)</f>
        <v>#NUM!</v>
      </c>
      <c r="T135" s="11" t="e">
        <f>ROUND(EXP(LN($R135)-1*'Valeur de calcul'!$C$8),1)</f>
        <v>#NUM!</v>
      </c>
      <c r="U135" s="11" t="e">
        <f>ROUND(EXP(LN($R135)+1*'Valeur de calcul'!$C$8),1)</f>
        <v>#NUM!</v>
      </c>
      <c r="V135" s="11" t="e">
        <f>ROUND(EXP(LN($R135)+2*'Valeur de calcul'!$C$8),1)</f>
        <v>#NUM!</v>
      </c>
      <c r="W135" s="11" t="str">
        <f t="shared" si="16"/>
        <v xml:space="preserve"> </v>
      </c>
      <c r="X135" s="11"/>
      <c r="Y135" s="4" t="e">
        <f t="shared" si="17"/>
        <v>#NUM!</v>
      </c>
      <c r="Z135" s="11" t="e">
        <f>IF($Y135=0," ",IF($Y135&lt;EXP(-2*'Valeur de calcul'!$B$8),"très basse", IF($Y135&lt;EXP(-1*'Valeur de calcul'!$B$8),"basse",IF($Y135&gt;EXP(2*'Valeur de calcul'!$B$8),"très élevée",IF($Y135&gt;EXP('Valeur de calcul'!$B$8),"élevée","normal")))))</f>
        <v>#NUM!</v>
      </c>
      <c r="AA135" s="4" t="e">
        <f t="shared" si="18"/>
        <v>#NUM!</v>
      </c>
      <c r="AB135" s="11" t="e">
        <f>IF($AA135=0," ",IF($AA135&lt;EXP(-2*'Valeur de calcul'!$C$8),"très basse", IF($AA135&lt;EXP(-1*'Valeur de calcul'!$C$8),"basse",IF($AA135&gt;EXP(2*'Valeur de calcul'!$C$8),"très élevée",IF($AA135&gt;EXP('Valeur de calcul'!$C$8),"élevée","normal")))))</f>
        <v>#NUM!</v>
      </c>
      <c r="AC135" s="11"/>
      <c r="AD135" s="11" t="e">
        <f t="shared" si="19"/>
        <v>#DIV/0!</v>
      </c>
      <c r="AE135" s="11" t="e">
        <f t="shared" si="20"/>
        <v>#DIV/0!</v>
      </c>
    </row>
    <row r="136" spans="1:31" x14ac:dyDescent="0.25">
      <c r="A136" s="9"/>
      <c r="B136" s="9"/>
      <c r="C136" s="9"/>
      <c r="D136" s="9"/>
      <c r="E136" s="9"/>
      <c r="F136" s="9"/>
      <c r="G136" s="9"/>
      <c r="H136" s="9"/>
      <c r="I136" s="11"/>
      <c r="J136" s="11">
        <f t="shared" si="14"/>
        <v>0</v>
      </c>
      <c r="K136" s="11" t="e">
        <f>ROUND((EXP(LN('Terre assolée 0-20cm'!$B136)*'Valeur de calcul'!$B$4+'Terre assolée 0-20cm'!$C136*'Valeur de calcul'!$B$5+LN('Terre assolée 0-20cm'!$D136)*'Valeur de calcul'!$B$6+'Terre assolée 0-20cm'!$E136*'Valeur de calcul'!$B$7+'Valeur de calcul'!$B$3)/24)/(44/12),3)</f>
        <v>#NUM!</v>
      </c>
      <c r="L136" s="11" t="e">
        <f>ROUND(EXP(LN($K136)-2*'Valeur de calcul'!$B$8),3)</f>
        <v>#NUM!</v>
      </c>
      <c r="M136" s="11" t="e">
        <f>ROUND(EXP(LN($K136)-'Valeur de calcul'!$B$8),3)</f>
        <v>#NUM!</v>
      </c>
      <c r="N136" s="11" t="e">
        <f>ROUND(EXP(LN($K136)+'Valeur de calcul'!$B$8),3)</f>
        <v>#NUM!</v>
      </c>
      <c r="O136" s="11" t="e">
        <f>ROUND(EXP(LN($K136)+2*'Valeur de calcul'!$B$8),3)</f>
        <v>#NUM!</v>
      </c>
      <c r="P136" s="11" t="str">
        <f t="shared" si="15"/>
        <v xml:space="preserve"> </v>
      </c>
      <c r="Q136" s="11"/>
      <c r="R136" s="5" t="e">
        <f>ROUND(EXP((LN($B136)*'Valeur de calcul'!$C$4)+('Terre assolée 0-20cm'!$C136*'Valeur de calcul'!$C$5)+(LN('Terre assolée 0-20cm'!$D136)*'Valeur de calcul'!$C$6)+('Terre assolée 0-20cm'!$E136*'Valeur de calcul'!$C$7)+'Valeur de calcul'!$C$3),1)</f>
        <v>#NUM!</v>
      </c>
      <c r="S136" s="11" t="e">
        <f>ROUND(EXP(LN($R136)-2*'Valeur de calcul'!$C$8),1)</f>
        <v>#NUM!</v>
      </c>
      <c r="T136" s="11" t="e">
        <f>ROUND(EXP(LN($R136)-1*'Valeur de calcul'!$C$8),1)</f>
        <v>#NUM!</v>
      </c>
      <c r="U136" s="11" t="e">
        <f>ROUND(EXP(LN($R136)+1*'Valeur de calcul'!$C$8),1)</f>
        <v>#NUM!</v>
      </c>
      <c r="V136" s="11" t="e">
        <f>ROUND(EXP(LN($R136)+2*'Valeur de calcul'!$C$8),1)</f>
        <v>#NUM!</v>
      </c>
      <c r="W136" s="11" t="str">
        <f t="shared" si="16"/>
        <v xml:space="preserve"> </v>
      </c>
      <c r="X136" s="11"/>
      <c r="Y136" s="4" t="e">
        <f t="shared" si="17"/>
        <v>#NUM!</v>
      </c>
      <c r="Z136" s="11" t="e">
        <f>IF($Y136=0," ",IF($Y136&lt;EXP(-2*'Valeur de calcul'!$B$8),"très basse", IF($Y136&lt;EXP(-1*'Valeur de calcul'!$B$8),"basse",IF($Y136&gt;EXP(2*'Valeur de calcul'!$B$8),"très élevée",IF($Y136&gt;EXP('Valeur de calcul'!$B$8),"élevée","normal")))))</f>
        <v>#NUM!</v>
      </c>
      <c r="AA136" s="4" t="e">
        <f t="shared" si="18"/>
        <v>#NUM!</v>
      </c>
      <c r="AB136" s="11" t="e">
        <f>IF($AA136=0," ",IF($AA136&lt;EXP(-2*'Valeur de calcul'!$C$8),"très basse", IF($AA136&lt;EXP(-1*'Valeur de calcul'!$C$8),"basse",IF($AA136&gt;EXP(2*'Valeur de calcul'!$C$8),"très élevée",IF($AA136&gt;EXP('Valeur de calcul'!$C$8),"élevée","normal")))))</f>
        <v>#NUM!</v>
      </c>
      <c r="AC136" s="11"/>
      <c r="AD136" s="11" t="e">
        <f t="shared" si="19"/>
        <v>#DIV/0!</v>
      </c>
      <c r="AE136" s="11" t="e">
        <f t="shared" si="20"/>
        <v>#DIV/0!</v>
      </c>
    </row>
    <row r="137" spans="1:31" x14ac:dyDescent="0.25">
      <c r="A137" s="9"/>
      <c r="B137" s="9"/>
      <c r="C137" s="9"/>
      <c r="D137" s="9"/>
      <c r="E137" s="9"/>
      <c r="F137" s="9"/>
      <c r="G137" s="9"/>
      <c r="H137" s="9"/>
      <c r="I137" s="11"/>
      <c r="J137" s="11">
        <f t="shared" si="14"/>
        <v>0</v>
      </c>
      <c r="K137" s="11" t="e">
        <f>ROUND((EXP(LN('Terre assolée 0-20cm'!$B137)*'Valeur de calcul'!$B$4+'Terre assolée 0-20cm'!$C137*'Valeur de calcul'!$B$5+LN('Terre assolée 0-20cm'!$D137)*'Valeur de calcul'!$B$6+'Terre assolée 0-20cm'!$E137*'Valeur de calcul'!$B$7+'Valeur de calcul'!$B$3)/24)/(44/12),3)</f>
        <v>#NUM!</v>
      </c>
      <c r="L137" s="11" t="e">
        <f>ROUND(EXP(LN($K137)-2*'Valeur de calcul'!$B$8),3)</f>
        <v>#NUM!</v>
      </c>
      <c r="M137" s="11" t="e">
        <f>ROUND(EXP(LN($K137)-'Valeur de calcul'!$B$8),3)</f>
        <v>#NUM!</v>
      </c>
      <c r="N137" s="11" t="e">
        <f>ROUND(EXP(LN($K137)+'Valeur de calcul'!$B$8),3)</f>
        <v>#NUM!</v>
      </c>
      <c r="O137" s="11" t="e">
        <f>ROUND(EXP(LN($K137)+2*'Valeur de calcul'!$B$8),3)</f>
        <v>#NUM!</v>
      </c>
      <c r="P137" s="11" t="str">
        <f t="shared" si="15"/>
        <v xml:space="preserve"> </v>
      </c>
      <c r="Q137" s="11"/>
      <c r="R137" s="5" t="e">
        <f>ROUND(EXP((LN($B137)*'Valeur de calcul'!$C$4)+('Terre assolée 0-20cm'!$C137*'Valeur de calcul'!$C$5)+(LN('Terre assolée 0-20cm'!$D137)*'Valeur de calcul'!$C$6)+('Terre assolée 0-20cm'!$E137*'Valeur de calcul'!$C$7)+'Valeur de calcul'!$C$3),1)</f>
        <v>#NUM!</v>
      </c>
      <c r="S137" s="11" t="e">
        <f>ROUND(EXP(LN($R137)-2*'Valeur de calcul'!$C$8),1)</f>
        <v>#NUM!</v>
      </c>
      <c r="T137" s="11" t="e">
        <f>ROUND(EXP(LN($R137)-1*'Valeur de calcul'!$C$8),1)</f>
        <v>#NUM!</v>
      </c>
      <c r="U137" s="11" t="e">
        <f>ROUND(EXP(LN($R137)+1*'Valeur de calcul'!$C$8),1)</f>
        <v>#NUM!</v>
      </c>
      <c r="V137" s="11" t="e">
        <f>ROUND(EXP(LN($R137)+2*'Valeur de calcul'!$C$8),1)</f>
        <v>#NUM!</v>
      </c>
      <c r="W137" s="11" t="str">
        <f t="shared" si="16"/>
        <v xml:space="preserve"> </v>
      </c>
      <c r="X137" s="11"/>
      <c r="Y137" s="4" t="e">
        <f t="shared" si="17"/>
        <v>#NUM!</v>
      </c>
      <c r="Z137" s="11" t="e">
        <f>IF($Y137=0," ",IF($Y137&lt;EXP(-2*'Valeur de calcul'!$B$8),"très basse", IF($Y137&lt;EXP(-1*'Valeur de calcul'!$B$8),"basse",IF($Y137&gt;EXP(2*'Valeur de calcul'!$B$8),"très élevée",IF($Y137&gt;EXP('Valeur de calcul'!$B$8),"élevée","normal")))))</f>
        <v>#NUM!</v>
      </c>
      <c r="AA137" s="4" t="e">
        <f t="shared" si="18"/>
        <v>#NUM!</v>
      </c>
      <c r="AB137" s="11" t="e">
        <f>IF($AA137=0," ",IF($AA137&lt;EXP(-2*'Valeur de calcul'!$C$8),"très basse", IF($AA137&lt;EXP(-1*'Valeur de calcul'!$C$8),"basse",IF($AA137&gt;EXP(2*'Valeur de calcul'!$C$8),"très élevée",IF($AA137&gt;EXP('Valeur de calcul'!$C$8),"élevée","normal")))))</f>
        <v>#NUM!</v>
      </c>
      <c r="AC137" s="11"/>
      <c r="AD137" s="11" t="e">
        <f t="shared" si="19"/>
        <v>#DIV/0!</v>
      </c>
      <c r="AE137" s="11" t="e">
        <f t="shared" si="20"/>
        <v>#DIV/0!</v>
      </c>
    </row>
    <row r="138" spans="1:31" x14ac:dyDescent="0.25">
      <c r="A138" s="9"/>
      <c r="B138" s="9"/>
      <c r="C138" s="9"/>
      <c r="D138" s="9"/>
      <c r="E138" s="9"/>
      <c r="F138" s="9"/>
      <c r="G138" s="9"/>
      <c r="H138" s="9"/>
      <c r="I138" s="11"/>
      <c r="J138" s="11">
        <f t="shared" si="14"/>
        <v>0</v>
      </c>
      <c r="K138" s="11" t="e">
        <f>ROUND((EXP(LN('Terre assolée 0-20cm'!$B138)*'Valeur de calcul'!$B$4+'Terre assolée 0-20cm'!$C138*'Valeur de calcul'!$B$5+LN('Terre assolée 0-20cm'!$D138)*'Valeur de calcul'!$B$6+'Terre assolée 0-20cm'!$E138*'Valeur de calcul'!$B$7+'Valeur de calcul'!$B$3)/24)/(44/12),3)</f>
        <v>#NUM!</v>
      </c>
      <c r="L138" s="11" t="e">
        <f>ROUND(EXP(LN($K138)-2*'Valeur de calcul'!$B$8),3)</f>
        <v>#NUM!</v>
      </c>
      <c r="M138" s="11" t="e">
        <f>ROUND(EXP(LN($K138)-'Valeur de calcul'!$B$8),3)</f>
        <v>#NUM!</v>
      </c>
      <c r="N138" s="11" t="e">
        <f>ROUND(EXP(LN($K138)+'Valeur de calcul'!$B$8),3)</f>
        <v>#NUM!</v>
      </c>
      <c r="O138" s="11" t="e">
        <f>ROUND(EXP(LN($K138)+2*'Valeur de calcul'!$B$8),3)</f>
        <v>#NUM!</v>
      </c>
      <c r="P138" s="11" t="str">
        <f t="shared" si="15"/>
        <v xml:space="preserve"> </v>
      </c>
      <c r="Q138" s="11"/>
      <c r="R138" s="5" t="e">
        <f>ROUND(EXP((LN($B138)*'Valeur de calcul'!$C$4)+('Terre assolée 0-20cm'!$C138*'Valeur de calcul'!$C$5)+(LN('Terre assolée 0-20cm'!$D138)*'Valeur de calcul'!$C$6)+('Terre assolée 0-20cm'!$E138*'Valeur de calcul'!$C$7)+'Valeur de calcul'!$C$3),1)</f>
        <v>#NUM!</v>
      </c>
      <c r="S138" s="11" t="e">
        <f>ROUND(EXP(LN($R138)-2*'Valeur de calcul'!$C$8),1)</f>
        <v>#NUM!</v>
      </c>
      <c r="T138" s="11" t="e">
        <f>ROUND(EXP(LN($R138)-1*'Valeur de calcul'!$C$8),1)</f>
        <v>#NUM!</v>
      </c>
      <c r="U138" s="11" t="e">
        <f>ROUND(EXP(LN($R138)+1*'Valeur de calcul'!$C$8),1)</f>
        <v>#NUM!</v>
      </c>
      <c r="V138" s="11" t="e">
        <f>ROUND(EXP(LN($R138)+2*'Valeur de calcul'!$C$8),1)</f>
        <v>#NUM!</v>
      </c>
      <c r="W138" s="11" t="str">
        <f t="shared" si="16"/>
        <v xml:space="preserve"> </v>
      </c>
      <c r="X138" s="11"/>
      <c r="Y138" s="4" t="e">
        <f t="shared" si="17"/>
        <v>#NUM!</v>
      </c>
      <c r="Z138" s="11" t="e">
        <f>IF($Y138=0," ",IF($Y138&lt;EXP(-2*'Valeur de calcul'!$B$8),"très basse", IF($Y138&lt;EXP(-1*'Valeur de calcul'!$B$8),"basse",IF($Y138&gt;EXP(2*'Valeur de calcul'!$B$8),"très élevée",IF($Y138&gt;EXP('Valeur de calcul'!$B$8),"élevée","normal")))))</f>
        <v>#NUM!</v>
      </c>
      <c r="AA138" s="4" t="e">
        <f t="shared" si="18"/>
        <v>#NUM!</v>
      </c>
      <c r="AB138" s="11" t="e">
        <f>IF($AA138=0," ",IF($AA138&lt;EXP(-2*'Valeur de calcul'!$C$8),"très basse", IF($AA138&lt;EXP(-1*'Valeur de calcul'!$C$8),"basse",IF($AA138&gt;EXP(2*'Valeur de calcul'!$C$8),"très élevée",IF($AA138&gt;EXP('Valeur de calcul'!$C$8),"élevée","normal")))))</f>
        <v>#NUM!</v>
      </c>
      <c r="AC138" s="11"/>
      <c r="AD138" s="11" t="e">
        <f t="shared" si="19"/>
        <v>#DIV/0!</v>
      </c>
      <c r="AE138" s="11" t="e">
        <f t="shared" si="20"/>
        <v>#DIV/0!</v>
      </c>
    </row>
    <row r="139" spans="1:31" x14ac:dyDescent="0.25">
      <c r="A139" s="9"/>
      <c r="B139" s="9"/>
      <c r="C139" s="9"/>
      <c r="D139" s="9"/>
      <c r="E139" s="9"/>
      <c r="F139" s="9"/>
      <c r="G139" s="9"/>
      <c r="H139" s="9"/>
      <c r="I139" s="11"/>
      <c r="J139" s="11">
        <f t="shared" si="14"/>
        <v>0</v>
      </c>
      <c r="K139" s="11" t="e">
        <f>ROUND((EXP(LN('Terre assolée 0-20cm'!$B139)*'Valeur de calcul'!$B$4+'Terre assolée 0-20cm'!$C139*'Valeur de calcul'!$B$5+LN('Terre assolée 0-20cm'!$D139)*'Valeur de calcul'!$B$6+'Terre assolée 0-20cm'!$E139*'Valeur de calcul'!$B$7+'Valeur de calcul'!$B$3)/24)/(44/12),3)</f>
        <v>#NUM!</v>
      </c>
      <c r="L139" s="11" t="e">
        <f>ROUND(EXP(LN($K139)-2*'Valeur de calcul'!$B$8),3)</f>
        <v>#NUM!</v>
      </c>
      <c r="M139" s="11" t="e">
        <f>ROUND(EXP(LN($K139)-'Valeur de calcul'!$B$8),3)</f>
        <v>#NUM!</v>
      </c>
      <c r="N139" s="11" t="e">
        <f>ROUND(EXP(LN($K139)+'Valeur de calcul'!$B$8),3)</f>
        <v>#NUM!</v>
      </c>
      <c r="O139" s="11" t="e">
        <f>ROUND(EXP(LN($K139)+2*'Valeur de calcul'!$B$8),3)</f>
        <v>#NUM!</v>
      </c>
      <c r="P139" s="11" t="str">
        <f t="shared" si="15"/>
        <v xml:space="preserve"> </v>
      </c>
      <c r="Q139" s="11"/>
      <c r="R139" s="5" t="e">
        <f>ROUND(EXP((LN($B139)*'Valeur de calcul'!$C$4)+('Terre assolée 0-20cm'!$C139*'Valeur de calcul'!$C$5)+(LN('Terre assolée 0-20cm'!$D139)*'Valeur de calcul'!$C$6)+('Terre assolée 0-20cm'!$E139*'Valeur de calcul'!$C$7)+'Valeur de calcul'!$C$3),1)</f>
        <v>#NUM!</v>
      </c>
      <c r="S139" s="11" t="e">
        <f>ROUND(EXP(LN($R139)-2*'Valeur de calcul'!$C$8),1)</f>
        <v>#NUM!</v>
      </c>
      <c r="T139" s="11" t="e">
        <f>ROUND(EXP(LN($R139)-1*'Valeur de calcul'!$C$8),1)</f>
        <v>#NUM!</v>
      </c>
      <c r="U139" s="11" t="e">
        <f>ROUND(EXP(LN($R139)+1*'Valeur de calcul'!$C$8),1)</f>
        <v>#NUM!</v>
      </c>
      <c r="V139" s="11" t="e">
        <f>ROUND(EXP(LN($R139)+2*'Valeur de calcul'!$C$8),1)</f>
        <v>#NUM!</v>
      </c>
      <c r="W139" s="11" t="str">
        <f t="shared" si="16"/>
        <v xml:space="preserve"> </v>
      </c>
      <c r="X139" s="11"/>
      <c r="Y139" s="4" t="e">
        <f t="shared" si="17"/>
        <v>#NUM!</v>
      </c>
      <c r="Z139" s="11" t="e">
        <f>IF($Y139=0," ",IF($Y139&lt;EXP(-2*'Valeur de calcul'!$B$8),"très basse", IF($Y139&lt;EXP(-1*'Valeur de calcul'!$B$8),"basse",IF($Y139&gt;EXP(2*'Valeur de calcul'!$B$8),"très élevée",IF($Y139&gt;EXP('Valeur de calcul'!$B$8),"élevée","normal")))))</f>
        <v>#NUM!</v>
      </c>
      <c r="AA139" s="4" t="e">
        <f t="shared" si="18"/>
        <v>#NUM!</v>
      </c>
      <c r="AB139" s="11" t="e">
        <f>IF($AA139=0," ",IF($AA139&lt;EXP(-2*'Valeur de calcul'!$C$8),"très basse", IF($AA139&lt;EXP(-1*'Valeur de calcul'!$C$8),"basse",IF($AA139&gt;EXP(2*'Valeur de calcul'!$C$8),"très élevée",IF($AA139&gt;EXP('Valeur de calcul'!$C$8),"élevée","normal")))))</f>
        <v>#NUM!</v>
      </c>
      <c r="AC139" s="11"/>
      <c r="AD139" s="11" t="e">
        <f t="shared" si="19"/>
        <v>#DIV/0!</v>
      </c>
      <c r="AE139" s="11" t="e">
        <f t="shared" si="20"/>
        <v>#DIV/0!</v>
      </c>
    </row>
    <row r="140" spans="1:31" x14ac:dyDescent="0.25">
      <c r="A140" s="9"/>
      <c r="B140" s="9"/>
      <c r="C140" s="9"/>
      <c r="D140" s="9"/>
      <c r="E140" s="9"/>
      <c r="F140" s="9"/>
      <c r="G140" s="9"/>
      <c r="H140" s="9"/>
      <c r="I140" s="11"/>
      <c r="J140" s="11">
        <f t="shared" si="14"/>
        <v>0</v>
      </c>
      <c r="K140" s="11" t="e">
        <f>ROUND((EXP(LN('Terre assolée 0-20cm'!$B140)*'Valeur de calcul'!$B$4+'Terre assolée 0-20cm'!$C140*'Valeur de calcul'!$B$5+LN('Terre assolée 0-20cm'!$D140)*'Valeur de calcul'!$B$6+'Terre assolée 0-20cm'!$E140*'Valeur de calcul'!$B$7+'Valeur de calcul'!$B$3)/24)/(44/12),3)</f>
        <v>#NUM!</v>
      </c>
      <c r="L140" s="11" t="e">
        <f>ROUND(EXP(LN($K140)-2*'Valeur de calcul'!$B$8),3)</f>
        <v>#NUM!</v>
      </c>
      <c r="M140" s="11" t="e">
        <f>ROUND(EXP(LN($K140)-'Valeur de calcul'!$B$8),3)</f>
        <v>#NUM!</v>
      </c>
      <c r="N140" s="11" t="e">
        <f>ROUND(EXP(LN($K140)+'Valeur de calcul'!$B$8),3)</f>
        <v>#NUM!</v>
      </c>
      <c r="O140" s="11" t="e">
        <f>ROUND(EXP(LN($K140)+2*'Valeur de calcul'!$B$8),3)</f>
        <v>#NUM!</v>
      </c>
      <c r="P140" s="11" t="str">
        <f t="shared" si="15"/>
        <v xml:space="preserve"> </v>
      </c>
      <c r="Q140" s="11"/>
      <c r="R140" s="5" t="e">
        <f>ROUND(EXP((LN($B140)*'Valeur de calcul'!$C$4)+('Terre assolée 0-20cm'!$C140*'Valeur de calcul'!$C$5)+(LN('Terre assolée 0-20cm'!$D140)*'Valeur de calcul'!$C$6)+('Terre assolée 0-20cm'!$E140*'Valeur de calcul'!$C$7)+'Valeur de calcul'!$C$3),1)</f>
        <v>#NUM!</v>
      </c>
      <c r="S140" s="11" t="e">
        <f>ROUND(EXP(LN($R140)-2*'Valeur de calcul'!$C$8),1)</f>
        <v>#NUM!</v>
      </c>
      <c r="T140" s="11" t="e">
        <f>ROUND(EXP(LN($R140)-1*'Valeur de calcul'!$C$8),1)</f>
        <v>#NUM!</v>
      </c>
      <c r="U140" s="11" t="e">
        <f>ROUND(EXP(LN($R140)+1*'Valeur de calcul'!$C$8),1)</f>
        <v>#NUM!</v>
      </c>
      <c r="V140" s="11" t="e">
        <f>ROUND(EXP(LN($R140)+2*'Valeur de calcul'!$C$8),1)</f>
        <v>#NUM!</v>
      </c>
      <c r="W140" s="11" t="str">
        <f t="shared" si="16"/>
        <v xml:space="preserve"> </v>
      </c>
      <c r="X140" s="11"/>
      <c r="Y140" s="4" t="e">
        <f t="shared" si="17"/>
        <v>#NUM!</v>
      </c>
      <c r="Z140" s="11" t="e">
        <f>IF($Y140=0," ",IF($Y140&lt;EXP(-2*'Valeur de calcul'!$B$8),"très basse", IF($Y140&lt;EXP(-1*'Valeur de calcul'!$B$8),"basse",IF($Y140&gt;EXP(2*'Valeur de calcul'!$B$8),"très élevée",IF($Y140&gt;EXP('Valeur de calcul'!$B$8),"élevée","normal")))))</f>
        <v>#NUM!</v>
      </c>
      <c r="AA140" s="4" t="e">
        <f t="shared" si="18"/>
        <v>#NUM!</v>
      </c>
      <c r="AB140" s="11" t="e">
        <f>IF($AA140=0," ",IF($AA140&lt;EXP(-2*'Valeur de calcul'!$C$8),"très basse", IF($AA140&lt;EXP(-1*'Valeur de calcul'!$C$8),"basse",IF($AA140&gt;EXP(2*'Valeur de calcul'!$C$8),"très élevée",IF($AA140&gt;EXP('Valeur de calcul'!$C$8),"élevée","normal")))))</f>
        <v>#NUM!</v>
      </c>
      <c r="AC140" s="11"/>
      <c r="AD140" s="11" t="e">
        <f t="shared" si="19"/>
        <v>#DIV/0!</v>
      </c>
      <c r="AE140" s="11" t="e">
        <f t="shared" si="20"/>
        <v>#DIV/0!</v>
      </c>
    </row>
    <row r="141" spans="1:31" x14ac:dyDescent="0.25">
      <c r="A141" s="9"/>
      <c r="B141" s="9"/>
      <c r="C141" s="9"/>
      <c r="D141" s="9"/>
      <c r="E141" s="9"/>
      <c r="F141" s="9"/>
      <c r="G141" s="9"/>
      <c r="H141" s="9"/>
      <c r="I141" s="11"/>
      <c r="J141" s="11">
        <f t="shared" si="14"/>
        <v>0</v>
      </c>
      <c r="K141" s="11" t="e">
        <f>ROUND((EXP(LN('Terre assolée 0-20cm'!$B141)*'Valeur de calcul'!$B$4+'Terre assolée 0-20cm'!$C141*'Valeur de calcul'!$B$5+LN('Terre assolée 0-20cm'!$D141)*'Valeur de calcul'!$B$6+'Terre assolée 0-20cm'!$E141*'Valeur de calcul'!$B$7+'Valeur de calcul'!$B$3)/24)/(44/12),3)</f>
        <v>#NUM!</v>
      </c>
      <c r="L141" s="11" t="e">
        <f>ROUND(EXP(LN($K141)-2*'Valeur de calcul'!$B$8),3)</f>
        <v>#NUM!</v>
      </c>
      <c r="M141" s="11" t="e">
        <f>ROUND(EXP(LN($K141)-'Valeur de calcul'!$B$8),3)</f>
        <v>#NUM!</v>
      </c>
      <c r="N141" s="11" t="e">
        <f>ROUND(EXP(LN($K141)+'Valeur de calcul'!$B$8),3)</f>
        <v>#NUM!</v>
      </c>
      <c r="O141" s="11" t="e">
        <f>ROUND(EXP(LN($K141)+2*'Valeur de calcul'!$B$8),3)</f>
        <v>#NUM!</v>
      </c>
      <c r="P141" s="11" t="str">
        <f t="shared" si="15"/>
        <v xml:space="preserve"> </v>
      </c>
      <c r="Q141" s="11"/>
      <c r="R141" s="5" t="e">
        <f>ROUND(EXP((LN($B141)*'Valeur de calcul'!$C$4)+('Terre assolée 0-20cm'!$C141*'Valeur de calcul'!$C$5)+(LN('Terre assolée 0-20cm'!$D141)*'Valeur de calcul'!$C$6)+('Terre assolée 0-20cm'!$E141*'Valeur de calcul'!$C$7)+'Valeur de calcul'!$C$3),1)</f>
        <v>#NUM!</v>
      </c>
      <c r="S141" s="11" t="e">
        <f>ROUND(EXP(LN($R141)-2*'Valeur de calcul'!$C$8),1)</f>
        <v>#NUM!</v>
      </c>
      <c r="T141" s="11" t="e">
        <f>ROUND(EXP(LN($R141)-1*'Valeur de calcul'!$C$8),1)</f>
        <v>#NUM!</v>
      </c>
      <c r="U141" s="11" t="e">
        <f>ROUND(EXP(LN($R141)+1*'Valeur de calcul'!$C$8),1)</f>
        <v>#NUM!</v>
      </c>
      <c r="V141" s="11" t="e">
        <f>ROUND(EXP(LN($R141)+2*'Valeur de calcul'!$C$8),1)</f>
        <v>#NUM!</v>
      </c>
      <c r="W141" s="11" t="str">
        <f t="shared" si="16"/>
        <v xml:space="preserve"> </v>
      </c>
      <c r="X141" s="11"/>
      <c r="Y141" s="4" t="e">
        <f t="shared" si="17"/>
        <v>#NUM!</v>
      </c>
      <c r="Z141" s="11" t="e">
        <f>IF($Y141=0," ",IF($Y141&lt;EXP(-2*'Valeur de calcul'!$B$8),"très basse", IF($Y141&lt;EXP(-1*'Valeur de calcul'!$B$8),"basse",IF($Y141&gt;EXP(2*'Valeur de calcul'!$B$8),"très élevée",IF($Y141&gt;EXP('Valeur de calcul'!$B$8),"élevée","normal")))))</f>
        <v>#NUM!</v>
      </c>
      <c r="AA141" s="4" t="e">
        <f t="shared" si="18"/>
        <v>#NUM!</v>
      </c>
      <c r="AB141" s="11" t="e">
        <f>IF($AA141=0," ",IF($AA141&lt;EXP(-2*'Valeur de calcul'!$C$8),"très basse", IF($AA141&lt;EXP(-1*'Valeur de calcul'!$C$8),"basse",IF($AA141&gt;EXP(2*'Valeur de calcul'!$C$8),"très élevée",IF($AA141&gt;EXP('Valeur de calcul'!$C$8),"élevée","normal")))))</f>
        <v>#NUM!</v>
      </c>
      <c r="AC141" s="11"/>
      <c r="AD141" s="11" t="e">
        <f t="shared" si="19"/>
        <v>#DIV/0!</v>
      </c>
      <c r="AE141" s="11" t="e">
        <f t="shared" si="20"/>
        <v>#DIV/0!</v>
      </c>
    </row>
    <row r="142" spans="1:31" x14ac:dyDescent="0.25">
      <c r="A142" s="9"/>
      <c r="B142" s="9"/>
      <c r="C142" s="9"/>
      <c r="D142" s="9"/>
      <c r="E142" s="9"/>
      <c r="F142" s="9"/>
      <c r="G142" s="9"/>
      <c r="H142" s="9"/>
      <c r="I142" s="11"/>
      <c r="J142" s="11">
        <f t="shared" si="14"/>
        <v>0</v>
      </c>
      <c r="K142" s="11" t="e">
        <f>ROUND((EXP(LN('Terre assolée 0-20cm'!$B142)*'Valeur de calcul'!$B$4+'Terre assolée 0-20cm'!$C142*'Valeur de calcul'!$B$5+LN('Terre assolée 0-20cm'!$D142)*'Valeur de calcul'!$B$6+'Terre assolée 0-20cm'!$E142*'Valeur de calcul'!$B$7+'Valeur de calcul'!$B$3)/24)/(44/12),3)</f>
        <v>#NUM!</v>
      </c>
      <c r="L142" s="11" t="e">
        <f>ROUND(EXP(LN($K142)-2*'Valeur de calcul'!$B$8),3)</f>
        <v>#NUM!</v>
      </c>
      <c r="M142" s="11" t="e">
        <f>ROUND(EXP(LN($K142)-'Valeur de calcul'!$B$8),3)</f>
        <v>#NUM!</v>
      </c>
      <c r="N142" s="11" t="e">
        <f>ROUND(EXP(LN($K142)+'Valeur de calcul'!$B$8),3)</f>
        <v>#NUM!</v>
      </c>
      <c r="O142" s="11" t="e">
        <f>ROUND(EXP(LN($K142)+2*'Valeur de calcul'!$B$8),3)</f>
        <v>#NUM!</v>
      </c>
      <c r="P142" s="11" t="str">
        <f t="shared" si="15"/>
        <v xml:space="preserve"> </v>
      </c>
      <c r="Q142" s="11"/>
      <c r="R142" s="5" t="e">
        <f>ROUND(EXP((LN($B142)*'Valeur de calcul'!$C$4)+('Terre assolée 0-20cm'!$C142*'Valeur de calcul'!$C$5)+(LN('Terre assolée 0-20cm'!$D142)*'Valeur de calcul'!$C$6)+('Terre assolée 0-20cm'!$E142*'Valeur de calcul'!$C$7)+'Valeur de calcul'!$C$3),1)</f>
        <v>#NUM!</v>
      </c>
      <c r="S142" s="11" t="e">
        <f>ROUND(EXP(LN($R142)-2*'Valeur de calcul'!$C$8),1)</f>
        <v>#NUM!</v>
      </c>
      <c r="T142" s="11" t="e">
        <f>ROUND(EXP(LN($R142)-1*'Valeur de calcul'!$C$8),1)</f>
        <v>#NUM!</v>
      </c>
      <c r="U142" s="11" t="e">
        <f>ROUND(EXP(LN($R142)+1*'Valeur de calcul'!$C$8),1)</f>
        <v>#NUM!</v>
      </c>
      <c r="V142" s="11" t="e">
        <f>ROUND(EXP(LN($R142)+2*'Valeur de calcul'!$C$8),1)</f>
        <v>#NUM!</v>
      </c>
      <c r="W142" s="11" t="str">
        <f t="shared" si="16"/>
        <v xml:space="preserve"> </v>
      </c>
      <c r="X142" s="11"/>
      <c r="Y142" s="4" t="e">
        <f t="shared" si="17"/>
        <v>#NUM!</v>
      </c>
      <c r="Z142" s="11" t="e">
        <f>IF($Y142=0," ",IF($Y142&lt;EXP(-2*'Valeur de calcul'!$B$8),"très basse", IF($Y142&lt;EXP(-1*'Valeur de calcul'!$B$8),"basse",IF($Y142&gt;EXP(2*'Valeur de calcul'!$B$8),"très élevée",IF($Y142&gt;EXP('Valeur de calcul'!$B$8),"élevée","normal")))))</f>
        <v>#NUM!</v>
      </c>
      <c r="AA142" s="4" t="e">
        <f t="shared" si="18"/>
        <v>#NUM!</v>
      </c>
      <c r="AB142" s="11" t="e">
        <f>IF($AA142=0," ",IF($AA142&lt;EXP(-2*'Valeur de calcul'!$C$8),"très basse", IF($AA142&lt;EXP(-1*'Valeur de calcul'!$C$8),"basse",IF($AA142&gt;EXP(2*'Valeur de calcul'!$C$8),"très élevée",IF($AA142&gt;EXP('Valeur de calcul'!$C$8),"élevée","normal")))))</f>
        <v>#NUM!</v>
      </c>
      <c r="AC142" s="11"/>
      <c r="AD142" s="11" t="e">
        <f t="shared" si="19"/>
        <v>#DIV/0!</v>
      </c>
      <c r="AE142" s="11" t="e">
        <f t="shared" si="20"/>
        <v>#DIV/0!</v>
      </c>
    </row>
    <row r="143" spans="1:31" x14ac:dyDescent="0.25">
      <c r="A143" s="9"/>
      <c r="B143" s="9"/>
      <c r="C143" s="9"/>
      <c r="D143" s="9"/>
      <c r="E143" s="9"/>
      <c r="F143" s="9"/>
      <c r="G143" s="9"/>
      <c r="H143" s="9"/>
      <c r="I143" s="11"/>
      <c r="J143" s="11">
        <f t="shared" si="14"/>
        <v>0</v>
      </c>
      <c r="K143" s="11" t="e">
        <f>ROUND((EXP(LN('Terre assolée 0-20cm'!$B143)*'Valeur de calcul'!$B$4+'Terre assolée 0-20cm'!$C143*'Valeur de calcul'!$B$5+LN('Terre assolée 0-20cm'!$D143)*'Valeur de calcul'!$B$6+'Terre assolée 0-20cm'!$E143*'Valeur de calcul'!$B$7+'Valeur de calcul'!$B$3)/24)/(44/12),3)</f>
        <v>#NUM!</v>
      </c>
      <c r="L143" s="11" t="e">
        <f>ROUND(EXP(LN($K143)-2*'Valeur de calcul'!$B$8),3)</f>
        <v>#NUM!</v>
      </c>
      <c r="M143" s="11" t="e">
        <f>ROUND(EXP(LN($K143)-'Valeur de calcul'!$B$8),3)</f>
        <v>#NUM!</v>
      </c>
      <c r="N143" s="11" t="e">
        <f>ROUND(EXP(LN($K143)+'Valeur de calcul'!$B$8),3)</f>
        <v>#NUM!</v>
      </c>
      <c r="O143" s="11" t="e">
        <f>ROUND(EXP(LN($K143)+2*'Valeur de calcul'!$B$8),3)</f>
        <v>#NUM!</v>
      </c>
      <c r="P143" s="11" t="str">
        <f t="shared" si="15"/>
        <v xml:space="preserve"> </v>
      </c>
      <c r="Q143" s="11"/>
      <c r="R143" s="5" t="e">
        <f>ROUND(EXP((LN($B143)*'Valeur de calcul'!$C$4)+('Terre assolée 0-20cm'!$C143*'Valeur de calcul'!$C$5)+(LN('Terre assolée 0-20cm'!$D143)*'Valeur de calcul'!$C$6)+('Terre assolée 0-20cm'!$E143*'Valeur de calcul'!$C$7)+'Valeur de calcul'!$C$3),1)</f>
        <v>#NUM!</v>
      </c>
      <c r="S143" s="11" t="e">
        <f>ROUND(EXP(LN($R143)-2*'Valeur de calcul'!$C$8),1)</f>
        <v>#NUM!</v>
      </c>
      <c r="T143" s="11" t="e">
        <f>ROUND(EXP(LN($R143)-1*'Valeur de calcul'!$C$8),1)</f>
        <v>#NUM!</v>
      </c>
      <c r="U143" s="11" t="e">
        <f>ROUND(EXP(LN($R143)+1*'Valeur de calcul'!$C$8),1)</f>
        <v>#NUM!</v>
      </c>
      <c r="V143" s="11" t="e">
        <f>ROUND(EXP(LN($R143)+2*'Valeur de calcul'!$C$8),1)</f>
        <v>#NUM!</v>
      </c>
      <c r="W143" s="11" t="str">
        <f t="shared" si="16"/>
        <v xml:space="preserve"> </v>
      </c>
      <c r="X143" s="11"/>
      <c r="Y143" s="4" t="e">
        <f t="shared" si="17"/>
        <v>#NUM!</v>
      </c>
      <c r="Z143" s="11" t="e">
        <f>IF($Y143=0," ",IF($Y143&lt;EXP(-2*'Valeur de calcul'!$B$8),"très basse", IF($Y143&lt;EXP(-1*'Valeur de calcul'!$B$8),"basse",IF($Y143&gt;EXP(2*'Valeur de calcul'!$B$8),"très élevée",IF($Y143&gt;EXP('Valeur de calcul'!$B$8),"élevée","normal")))))</f>
        <v>#NUM!</v>
      </c>
      <c r="AA143" s="4" t="e">
        <f t="shared" si="18"/>
        <v>#NUM!</v>
      </c>
      <c r="AB143" s="11" t="e">
        <f>IF($AA143=0," ",IF($AA143&lt;EXP(-2*'Valeur de calcul'!$C$8),"très basse", IF($AA143&lt;EXP(-1*'Valeur de calcul'!$C$8),"basse",IF($AA143&gt;EXP(2*'Valeur de calcul'!$C$8),"très élevée",IF($AA143&gt;EXP('Valeur de calcul'!$C$8),"élevée","normal")))))</f>
        <v>#NUM!</v>
      </c>
      <c r="AC143" s="11"/>
      <c r="AD143" s="11" t="e">
        <f t="shared" si="19"/>
        <v>#DIV/0!</v>
      </c>
      <c r="AE143" s="11" t="e">
        <f t="shared" si="20"/>
        <v>#DIV/0!</v>
      </c>
    </row>
    <row r="144" spans="1:31" x14ac:dyDescent="0.25">
      <c r="A144" s="9"/>
      <c r="B144" s="9"/>
      <c r="C144" s="9"/>
      <c r="D144" s="9"/>
      <c r="E144" s="9"/>
      <c r="F144" s="9"/>
      <c r="G144" s="9"/>
      <c r="H144" s="9"/>
      <c r="I144" s="11"/>
      <c r="J144" s="11">
        <f t="shared" si="14"/>
        <v>0</v>
      </c>
      <c r="K144" s="11" t="e">
        <f>ROUND((EXP(LN('Terre assolée 0-20cm'!$B144)*'Valeur de calcul'!$B$4+'Terre assolée 0-20cm'!$C144*'Valeur de calcul'!$B$5+LN('Terre assolée 0-20cm'!$D144)*'Valeur de calcul'!$B$6+'Terre assolée 0-20cm'!$E144*'Valeur de calcul'!$B$7+'Valeur de calcul'!$B$3)/24)/(44/12),3)</f>
        <v>#NUM!</v>
      </c>
      <c r="L144" s="11" t="e">
        <f>ROUND(EXP(LN($K144)-2*'Valeur de calcul'!$B$8),3)</f>
        <v>#NUM!</v>
      </c>
      <c r="M144" s="11" t="e">
        <f>ROUND(EXP(LN($K144)-'Valeur de calcul'!$B$8),3)</f>
        <v>#NUM!</v>
      </c>
      <c r="N144" s="11" t="e">
        <f>ROUND(EXP(LN($K144)+'Valeur de calcul'!$B$8),3)</f>
        <v>#NUM!</v>
      </c>
      <c r="O144" s="11" t="e">
        <f>ROUND(EXP(LN($K144)+2*'Valeur de calcul'!$B$8),3)</f>
        <v>#NUM!</v>
      </c>
      <c r="P144" s="11" t="str">
        <f t="shared" si="15"/>
        <v xml:space="preserve"> </v>
      </c>
      <c r="Q144" s="11"/>
      <c r="R144" s="5" t="e">
        <f>ROUND(EXP((LN($B144)*'Valeur de calcul'!$C$4)+('Terre assolée 0-20cm'!$C144*'Valeur de calcul'!$C$5)+(LN('Terre assolée 0-20cm'!$D144)*'Valeur de calcul'!$C$6)+('Terre assolée 0-20cm'!$E144*'Valeur de calcul'!$C$7)+'Valeur de calcul'!$C$3),1)</f>
        <v>#NUM!</v>
      </c>
      <c r="S144" s="11" t="e">
        <f>ROUND(EXP(LN($R144)-2*'Valeur de calcul'!$C$8),1)</f>
        <v>#NUM!</v>
      </c>
      <c r="T144" s="11" t="e">
        <f>ROUND(EXP(LN($R144)-1*'Valeur de calcul'!$C$8),1)</f>
        <v>#NUM!</v>
      </c>
      <c r="U144" s="11" t="e">
        <f>ROUND(EXP(LN($R144)+1*'Valeur de calcul'!$C$8),1)</f>
        <v>#NUM!</v>
      </c>
      <c r="V144" s="11" t="e">
        <f>ROUND(EXP(LN($R144)+2*'Valeur de calcul'!$C$8),1)</f>
        <v>#NUM!</v>
      </c>
      <c r="W144" s="11" t="str">
        <f t="shared" si="16"/>
        <v xml:space="preserve"> </v>
      </c>
      <c r="X144" s="11"/>
      <c r="Y144" s="4" t="e">
        <f t="shared" si="17"/>
        <v>#NUM!</v>
      </c>
      <c r="Z144" s="11" t="e">
        <f>IF($Y144=0," ",IF($Y144&lt;EXP(-2*'Valeur de calcul'!$B$8),"très basse", IF($Y144&lt;EXP(-1*'Valeur de calcul'!$B$8),"basse",IF($Y144&gt;EXP(2*'Valeur de calcul'!$B$8),"très élevée",IF($Y144&gt;EXP('Valeur de calcul'!$B$8),"élevée","normal")))))</f>
        <v>#NUM!</v>
      </c>
      <c r="AA144" s="4" t="e">
        <f t="shared" si="18"/>
        <v>#NUM!</v>
      </c>
      <c r="AB144" s="11" t="e">
        <f>IF($AA144=0," ",IF($AA144&lt;EXP(-2*'Valeur de calcul'!$C$8),"très basse", IF($AA144&lt;EXP(-1*'Valeur de calcul'!$C$8),"basse",IF($AA144&gt;EXP(2*'Valeur de calcul'!$C$8),"très élevée",IF($AA144&gt;EXP('Valeur de calcul'!$C$8),"élevée","normal")))))</f>
        <v>#NUM!</v>
      </c>
      <c r="AC144" s="11"/>
      <c r="AD144" s="11" t="e">
        <f t="shared" si="19"/>
        <v>#DIV/0!</v>
      </c>
      <c r="AE144" s="11" t="e">
        <f t="shared" si="20"/>
        <v>#DIV/0!</v>
      </c>
    </row>
    <row r="145" spans="1:31" x14ac:dyDescent="0.25">
      <c r="A145" s="9"/>
      <c r="B145" s="9"/>
      <c r="C145" s="9"/>
      <c r="D145" s="9"/>
      <c r="E145" s="9"/>
      <c r="F145" s="9"/>
      <c r="G145" s="9"/>
      <c r="H145" s="9"/>
      <c r="I145" s="11"/>
      <c r="J145" s="11">
        <f t="shared" si="14"/>
        <v>0</v>
      </c>
      <c r="K145" s="11" t="e">
        <f>ROUND((EXP(LN('Terre assolée 0-20cm'!$B145)*'Valeur de calcul'!$B$4+'Terre assolée 0-20cm'!$C145*'Valeur de calcul'!$B$5+LN('Terre assolée 0-20cm'!$D145)*'Valeur de calcul'!$B$6+'Terre assolée 0-20cm'!$E145*'Valeur de calcul'!$B$7+'Valeur de calcul'!$B$3)/24)/(44/12),3)</f>
        <v>#NUM!</v>
      </c>
      <c r="L145" s="11" t="e">
        <f>ROUND(EXP(LN($K145)-2*'Valeur de calcul'!$B$8),3)</f>
        <v>#NUM!</v>
      </c>
      <c r="M145" s="11" t="e">
        <f>ROUND(EXP(LN($K145)-'Valeur de calcul'!$B$8),3)</f>
        <v>#NUM!</v>
      </c>
      <c r="N145" s="11" t="e">
        <f>ROUND(EXP(LN($K145)+'Valeur de calcul'!$B$8),3)</f>
        <v>#NUM!</v>
      </c>
      <c r="O145" s="11" t="e">
        <f>ROUND(EXP(LN($K145)+2*'Valeur de calcul'!$B$8),3)</f>
        <v>#NUM!</v>
      </c>
      <c r="P145" s="11" t="str">
        <f t="shared" si="15"/>
        <v xml:space="preserve"> </v>
      </c>
      <c r="Q145" s="11"/>
      <c r="R145" s="5" t="e">
        <f>ROUND(EXP((LN($B145)*'Valeur de calcul'!$C$4)+('Terre assolée 0-20cm'!$C145*'Valeur de calcul'!$C$5)+(LN('Terre assolée 0-20cm'!$D145)*'Valeur de calcul'!$C$6)+('Terre assolée 0-20cm'!$E145*'Valeur de calcul'!$C$7)+'Valeur de calcul'!$C$3),1)</f>
        <v>#NUM!</v>
      </c>
      <c r="S145" s="11" t="e">
        <f>ROUND(EXP(LN($R145)-2*'Valeur de calcul'!$C$8),1)</f>
        <v>#NUM!</v>
      </c>
      <c r="T145" s="11" t="e">
        <f>ROUND(EXP(LN($R145)-1*'Valeur de calcul'!$C$8),1)</f>
        <v>#NUM!</v>
      </c>
      <c r="U145" s="11" t="e">
        <f>ROUND(EXP(LN($R145)+1*'Valeur de calcul'!$C$8),1)</f>
        <v>#NUM!</v>
      </c>
      <c r="V145" s="11" t="e">
        <f>ROUND(EXP(LN($R145)+2*'Valeur de calcul'!$C$8),1)</f>
        <v>#NUM!</v>
      </c>
      <c r="W145" s="11" t="str">
        <f t="shared" si="16"/>
        <v xml:space="preserve"> </v>
      </c>
      <c r="X145" s="11"/>
      <c r="Y145" s="4" t="e">
        <f t="shared" si="17"/>
        <v>#NUM!</v>
      </c>
      <c r="Z145" s="11" t="e">
        <f>IF($Y145=0," ",IF($Y145&lt;EXP(-2*'Valeur de calcul'!$B$8),"très basse", IF($Y145&lt;EXP(-1*'Valeur de calcul'!$B$8),"basse",IF($Y145&gt;EXP(2*'Valeur de calcul'!$B$8),"très élevée",IF($Y145&gt;EXP('Valeur de calcul'!$B$8),"élevée","normal")))))</f>
        <v>#NUM!</v>
      </c>
      <c r="AA145" s="4" t="e">
        <f t="shared" si="18"/>
        <v>#NUM!</v>
      </c>
      <c r="AB145" s="11" t="e">
        <f>IF($AA145=0," ",IF($AA145&lt;EXP(-2*'Valeur de calcul'!$C$8),"très basse", IF($AA145&lt;EXP(-1*'Valeur de calcul'!$C$8),"basse",IF($AA145&gt;EXP(2*'Valeur de calcul'!$C$8),"très élevée",IF($AA145&gt;EXP('Valeur de calcul'!$C$8),"élevée","normal")))))</f>
        <v>#NUM!</v>
      </c>
      <c r="AC145" s="11"/>
      <c r="AD145" s="11" t="e">
        <f t="shared" si="19"/>
        <v>#DIV/0!</v>
      </c>
      <c r="AE145" s="11" t="e">
        <f t="shared" si="20"/>
        <v>#DIV/0!</v>
      </c>
    </row>
    <row r="146" spans="1:31" x14ac:dyDescent="0.25">
      <c r="A146" s="9"/>
      <c r="B146" s="9"/>
      <c r="C146" s="9"/>
      <c r="D146" s="9"/>
      <c r="E146" s="9"/>
      <c r="F146" s="9"/>
      <c r="G146" s="9"/>
      <c r="H146" s="9"/>
      <c r="I146" s="11"/>
      <c r="J146" s="11">
        <f t="shared" si="14"/>
        <v>0</v>
      </c>
      <c r="K146" s="11" t="e">
        <f>ROUND((EXP(LN('Terre assolée 0-20cm'!$B146)*'Valeur de calcul'!$B$4+'Terre assolée 0-20cm'!$C146*'Valeur de calcul'!$B$5+LN('Terre assolée 0-20cm'!$D146)*'Valeur de calcul'!$B$6+'Terre assolée 0-20cm'!$E146*'Valeur de calcul'!$B$7+'Valeur de calcul'!$B$3)/24)/(44/12),3)</f>
        <v>#NUM!</v>
      </c>
      <c r="L146" s="11" t="e">
        <f>ROUND(EXP(LN($K146)-2*'Valeur de calcul'!$B$8),3)</f>
        <v>#NUM!</v>
      </c>
      <c r="M146" s="11" t="e">
        <f>ROUND(EXP(LN($K146)-'Valeur de calcul'!$B$8),3)</f>
        <v>#NUM!</v>
      </c>
      <c r="N146" s="11" t="e">
        <f>ROUND(EXP(LN($K146)+'Valeur de calcul'!$B$8),3)</f>
        <v>#NUM!</v>
      </c>
      <c r="O146" s="11" t="e">
        <f>ROUND(EXP(LN($K146)+2*'Valeur de calcul'!$B$8),3)</f>
        <v>#NUM!</v>
      </c>
      <c r="P146" s="11" t="str">
        <f t="shared" si="15"/>
        <v xml:space="preserve"> </v>
      </c>
      <c r="Q146" s="11"/>
      <c r="R146" s="5" t="e">
        <f>ROUND(EXP((LN($B146)*'Valeur de calcul'!$C$4)+('Terre assolée 0-20cm'!$C146*'Valeur de calcul'!$C$5)+(LN('Terre assolée 0-20cm'!$D146)*'Valeur de calcul'!$C$6)+('Terre assolée 0-20cm'!$E146*'Valeur de calcul'!$C$7)+'Valeur de calcul'!$C$3),1)</f>
        <v>#NUM!</v>
      </c>
      <c r="S146" s="11" t="e">
        <f>ROUND(EXP(LN($R146)-2*'Valeur de calcul'!$C$8),1)</f>
        <v>#NUM!</v>
      </c>
      <c r="T146" s="11" t="e">
        <f>ROUND(EXP(LN($R146)-1*'Valeur de calcul'!$C$8),1)</f>
        <v>#NUM!</v>
      </c>
      <c r="U146" s="11" t="e">
        <f>ROUND(EXP(LN($R146)+1*'Valeur de calcul'!$C$8),1)</f>
        <v>#NUM!</v>
      </c>
      <c r="V146" s="11" t="e">
        <f>ROUND(EXP(LN($R146)+2*'Valeur de calcul'!$C$8),1)</f>
        <v>#NUM!</v>
      </c>
      <c r="W146" s="11" t="str">
        <f t="shared" si="16"/>
        <v xml:space="preserve"> </v>
      </c>
      <c r="X146" s="11"/>
      <c r="Y146" s="4" t="e">
        <f t="shared" si="17"/>
        <v>#NUM!</v>
      </c>
      <c r="Z146" s="11" t="e">
        <f>IF($Y146=0," ",IF($Y146&lt;EXP(-2*'Valeur de calcul'!$B$8),"très basse", IF($Y146&lt;EXP(-1*'Valeur de calcul'!$B$8),"basse",IF($Y146&gt;EXP(2*'Valeur de calcul'!$B$8),"très élevée",IF($Y146&gt;EXP('Valeur de calcul'!$B$8),"élevée","normal")))))</f>
        <v>#NUM!</v>
      </c>
      <c r="AA146" s="4" t="e">
        <f t="shared" si="18"/>
        <v>#NUM!</v>
      </c>
      <c r="AB146" s="11" t="e">
        <f>IF($AA146=0," ",IF($AA146&lt;EXP(-2*'Valeur de calcul'!$C$8),"très basse", IF($AA146&lt;EXP(-1*'Valeur de calcul'!$C$8),"basse",IF($AA146&gt;EXP(2*'Valeur de calcul'!$C$8),"très élevée",IF($AA146&gt;EXP('Valeur de calcul'!$C$8),"élevée","normal")))))</f>
        <v>#NUM!</v>
      </c>
      <c r="AC146" s="11"/>
      <c r="AD146" s="11" t="e">
        <f t="shared" si="19"/>
        <v>#DIV/0!</v>
      </c>
      <c r="AE146" s="11" t="e">
        <f t="shared" si="20"/>
        <v>#DIV/0!</v>
      </c>
    </row>
    <row r="147" spans="1:31" x14ac:dyDescent="0.25">
      <c r="A147" s="9"/>
      <c r="B147" s="9"/>
      <c r="C147" s="9"/>
      <c r="D147" s="9"/>
      <c r="E147" s="9"/>
      <c r="F147" s="9"/>
      <c r="G147" s="9"/>
      <c r="H147" s="9"/>
      <c r="I147" s="11"/>
      <c r="J147" s="11">
        <f t="shared" si="14"/>
        <v>0</v>
      </c>
      <c r="K147" s="11" t="e">
        <f>ROUND((EXP(LN('Terre assolée 0-20cm'!$B147)*'Valeur de calcul'!$B$4+'Terre assolée 0-20cm'!$C147*'Valeur de calcul'!$B$5+LN('Terre assolée 0-20cm'!$D147)*'Valeur de calcul'!$B$6+'Terre assolée 0-20cm'!$E147*'Valeur de calcul'!$B$7+'Valeur de calcul'!$B$3)/24)/(44/12),3)</f>
        <v>#NUM!</v>
      </c>
      <c r="L147" s="11" t="e">
        <f>ROUND(EXP(LN($K147)-2*'Valeur de calcul'!$B$8),3)</f>
        <v>#NUM!</v>
      </c>
      <c r="M147" s="11" t="e">
        <f>ROUND(EXP(LN($K147)-'Valeur de calcul'!$B$8),3)</f>
        <v>#NUM!</v>
      </c>
      <c r="N147" s="11" t="e">
        <f>ROUND(EXP(LN($K147)+'Valeur de calcul'!$B$8),3)</f>
        <v>#NUM!</v>
      </c>
      <c r="O147" s="11" t="e">
        <f>ROUND(EXP(LN($K147)+2*'Valeur de calcul'!$B$8),3)</f>
        <v>#NUM!</v>
      </c>
      <c r="P147" s="11" t="str">
        <f t="shared" si="15"/>
        <v xml:space="preserve"> </v>
      </c>
      <c r="Q147" s="11"/>
      <c r="R147" s="5" t="e">
        <f>ROUND(EXP((LN($B147)*'Valeur de calcul'!$C$4)+('Terre assolée 0-20cm'!$C147*'Valeur de calcul'!$C$5)+(LN('Terre assolée 0-20cm'!$D147)*'Valeur de calcul'!$C$6)+('Terre assolée 0-20cm'!$E147*'Valeur de calcul'!$C$7)+'Valeur de calcul'!$C$3),1)</f>
        <v>#NUM!</v>
      </c>
      <c r="S147" s="11" t="e">
        <f>ROUND(EXP(LN($R147)-2*'Valeur de calcul'!$C$8),1)</f>
        <v>#NUM!</v>
      </c>
      <c r="T147" s="11" t="e">
        <f>ROUND(EXP(LN($R147)-1*'Valeur de calcul'!$C$8),1)</f>
        <v>#NUM!</v>
      </c>
      <c r="U147" s="11" t="e">
        <f>ROUND(EXP(LN($R147)+1*'Valeur de calcul'!$C$8),1)</f>
        <v>#NUM!</v>
      </c>
      <c r="V147" s="11" t="e">
        <f>ROUND(EXP(LN($R147)+2*'Valeur de calcul'!$C$8),1)</f>
        <v>#NUM!</v>
      </c>
      <c r="W147" s="11" t="str">
        <f t="shared" si="16"/>
        <v xml:space="preserve"> </v>
      </c>
      <c r="X147" s="11"/>
      <c r="Y147" s="4" t="e">
        <f t="shared" si="17"/>
        <v>#NUM!</v>
      </c>
      <c r="Z147" s="11" t="e">
        <f>IF($Y147=0," ",IF($Y147&lt;EXP(-2*'Valeur de calcul'!$B$8),"très basse", IF($Y147&lt;EXP(-1*'Valeur de calcul'!$B$8),"basse",IF($Y147&gt;EXP(2*'Valeur de calcul'!$B$8),"très élevée",IF($Y147&gt;EXP('Valeur de calcul'!$B$8),"élevée","normal")))))</f>
        <v>#NUM!</v>
      </c>
      <c r="AA147" s="4" t="e">
        <f t="shared" si="18"/>
        <v>#NUM!</v>
      </c>
      <c r="AB147" s="11" t="e">
        <f>IF($AA147=0," ",IF($AA147&lt;EXP(-2*'Valeur de calcul'!$C$8),"très basse", IF($AA147&lt;EXP(-1*'Valeur de calcul'!$C$8),"basse",IF($AA147&gt;EXP(2*'Valeur de calcul'!$C$8),"très élevée",IF($AA147&gt;EXP('Valeur de calcul'!$C$8),"élevée","normal")))))</f>
        <v>#NUM!</v>
      </c>
      <c r="AC147" s="11"/>
      <c r="AD147" s="11" t="e">
        <f t="shared" si="19"/>
        <v>#DIV/0!</v>
      </c>
      <c r="AE147" s="11" t="e">
        <f t="shared" si="20"/>
        <v>#DIV/0!</v>
      </c>
    </row>
    <row r="148" spans="1:31" x14ac:dyDescent="0.25">
      <c r="A148" s="9"/>
      <c r="B148" s="9"/>
      <c r="C148" s="9"/>
      <c r="D148" s="9"/>
      <c r="E148" s="9"/>
      <c r="F148" s="9"/>
      <c r="G148" s="9"/>
      <c r="H148" s="9"/>
      <c r="I148" s="11"/>
      <c r="J148" s="11">
        <f t="shared" si="14"/>
        <v>0</v>
      </c>
      <c r="K148" s="11" t="e">
        <f>ROUND((EXP(LN('Terre assolée 0-20cm'!$B148)*'Valeur de calcul'!$B$4+'Terre assolée 0-20cm'!$C148*'Valeur de calcul'!$B$5+LN('Terre assolée 0-20cm'!$D148)*'Valeur de calcul'!$B$6+'Terre assolée 0-20cm'!$E148*'Valeur de calcul'!$B$7+'Valeur de calcul'!$B$3)/24)/(44/12),3)</f>
        <v>#NUM!</v>
      </c>
      <c r="L148" s="11" t="e">
        <f>ROUND(EXP(LN($K148)-2*'Valeur de calcul'!$B$8),3)</f>
        <v>#NUM!</v>
      </c>
      <c r="M148" s="11" t="e">
        <f>ROUND(EXP(LN($K148)-'Valeur de calcul'!$B$8),3)</f>
        <v>#NUM!</v>
      </c>
      <c r="N148" s="11" t="e">
        <f>ROUND(EXP(LN($K148)+'Valeur de calcul'!$B$8),3)</f>
        <v>#NUM!</v>
      </c>
      <c r="O148" s="11" t="e">
        <f>ROUND(EXP(LN($K148)+2*'Valeur de calcul'!$B$8),3)</f>
        <v>#NUM!</v>
      </c>
      <c r="P148" s="11" t="str">
        <f t="shared" si="15"/>
        <v xml:space="preserve"> </v>
      </c>
      <c r="Q148" s="11"/>
      <c r="R148" s="5" t="e">
        <f>ROUND(EXP((LN($B148)*'Valeur de calcul'!$C$4)+('Terre assolée 0-20cm'!$C148*'Valeur de calcul'!$C$5)+(LN('Terre assolée 0-20cm'!$D148)*'Valeur de calcul'!$C$6)+('Terre assolée 0-20cm'!$E148*'Valeur de calcul'!$C$7)+'Valeur de calcul'!$C$3),1)</f>
        <v>#NUM!</v>
      </c>
      <c r="S148" s="11" t="e">
        <f>ROUND(EXP(LN($R148)-2*'Valeur de calcul'!$C$8),1)</f>
        <v>#NUM!</v>
      </c>
      <c r="T148" s="11" t="e">
        <f>ROUND(EXP(LN($R148)-1*'Valeur de calcul'!$C$8),1)</f>
        <v>#NUM!</v>
      </c>
      <c r="U148" s="11" t="e">
        <f>ROUND(EXP(LN($R148)+1*'Valeur de calcul'!$C$8),1)</f>
        <v>#NUM!</v>
      </c>
      <c r="V148" s="11" t="e">
        <f>ROUND(EXP(LN($R148)+2*'Valeur de calcul'!$C$8),1)</f>
        <v>#NUM!</v>
      </c>
      <c r="W148" s="11" t="str">
        <f t="shared" si="16"/>
        <v xml:space="preserve"> </v>
      </c>
      <c r="X148" s="11"/>
      <c r="Y148" s="4" t="e">
        <f t="shared" si="17"/>
        <v>#NUM!</v>
      </c>
      <c r="Z148" s="11" t="e">
        <f>IF($Y148=0," ",IF($Y148&lt;EXP(-2*'Valeur de calcul'!$B$8),"très basse", IF($Y148&lt;EXP(-1*'Valeur de calcul'!$B$8),"basse",IF($Y148&gt;EXP(2*'Valeur de calcul'!$B$8),"très élevée",IF($Y148&gt;EXP('Valeur de calcul'!$B$8),"élevée","normal")))))</f>
        <v>#NUM!</v>
      </c>
      <c r="AA148" s="4" t="e">
        <f t="shared" si="18"/>
        <v>#NUM!</v>
      </c>
      <c r="AB148" s="11" t="e">
        <f>IF($AA148=0," ",IF($AA148&lt;EXP(-2*'Valeur de calcul'!$C$8),"très basse", IF($AA148&lt;EXP(-1*'Valeur de calcul'!$C$8),"basse",IF($AA148&gt;EXP(2*'Valeur de calcul'!$C$8),"très élevée",IF($AA148&gt;EXP('Valeur de calcul'!$C$8),"élevée","normal")))))</f>
        <v>#NUM!</v>
      </c>
      <c r="AC148" s="11"/>
      <c r="AD148" s="11" t="e">
        <f t="shared" si="19"/>
        <v>#DIV/0!</v>
      </c>
      <c r="AE148" s="11" t="e">
        <f t="shared" si="20"/>
        <v>#DIV/0!</v>
      </c>
    </row>
    <row r="149" spans="1:31" x14ac:dyDescent="0.25">
      <c r="A149" s="9"/>
      <c r="B149" s="9"/>
      <c r="C149" s="9"/>
      <c r="D149" s="9"/>
      <c r="E149" s="9"/>
      <c r="F149" s="9"/>
      <c r="G149" s="9"/>
      <c r="H149" s="9"/>
      <c r="I149" s="11"/>
      <c r="J149" s="11">
        <f t="shared" si="14"/>
        <v>0</v>
      </c>
      <c r="K149" s="11" t="e">
        <f>ROUND((EXP(LN('Terre assolée 0-20cm'!$B149)*'Valeur de calcul'!$B$4+'Terre assolée 0-20cm'!$C149*'Valeur de calcul'!$B$5+LN('Terre assolée 0-20cm'!$D149)*'Valeur de calcul'!$B$6+'Terre assolée 0-20cm'!$E149*'Valeur de calcul'!$B$7+'Valeur de calcul'!$B$3)/24)/(44/12),3)</f>
        <v>#NUM!</v>
      </c>
      <c r="L149" s="11" t="e">
        <f>ROUND(EXP(LN($K149)-2*'Valeur de calcul'!$B$8),3)</f>
        <v>#NUM!</v>
      </c>
      <c r="M149" s="11" t="e">
        <f>ROUND(EXP(LN($K149)-'Valeur de calcul'!$B$8),3)</f>
        <v>#NUM!</v>
      </c>
      <c r="N149" s="11" t="e">
        <f>ROUND(EXP(LN($K149)+'Valeur de calcul'!$B$8),3)</f>
        <v>#NUM!</v>
      </c>
      <c r="O149" s="11" t="e">
        <f>ROUND(EXP(LN($K149)+2*'Valeur de calcul'!$B$8),3)</f>
        <v>#NUM!</v>
      </c>
      <c r="P149" s="11" t="str">
        <f t="shared" si="15"/>
        <v xml:space="preserve"> </v>
      </c>
      <c r="Q149" s="11"/>
      <c r="R149" s="5" t="e">
        <f>ROUND(EXP((LN($B149)*'Valeur de calcul'!$C$4)+('Terre assolée 0-20cm'!$C149*'Valeur de calcul'!$C$5)+(LN('Terre assolée 0-20cm'!$D149)*'Valeur de calcul'!$C$6)+('Terre assolée 0-20cm'!$E149*'Valeur de calcul'!$C$7)+'Valeur de calcul'!$C$3),1)</f>
        <v>#NUM!</v>
      </c>
      <c r="S149" s="11" t="e">
        <f>ROUND(EXP(LN($R149)-2*'Valeur de calcul'!$C$8),1)</f>
        <v>#NUM!</v>
      </c>
      <c r="T149" s="11" t="e">
        <f>ROUND(EXP(LN($R149)-1*'Valeur de calcul'!$C$8),1)</f>
        <v>#NUM!</v>
      </c>
      <c r="U149" s="11" t="e">
        <f>ROUND(EXP(LN($R149)+1*'Valeur de calcul'!$C$8),1)</f>
        <v>#NUM!</v>
      </c>
      <c r="V149" s="11" t="e">
        <f>ROUND(EXP(LN($R149)+2*'Valeur de calcul'!$C$8),1)</f>
        <v>#NUM!</v>
      </c>
      <c r="W149" s="11" t="str">
        <f t="shared" si="16"/>
        <v xml:space="preserve"> </v>
      </c>
      <c r="X149" s="11"/>
      <c r="Y149" s="4" t="e">
        <f t="shared" si="17"/>
        <v>#NUM!</v>
      </c>
      <c r="Z149" s="11" t="e">
        <f>IF($Y149=0," ",IF($Y149&lt;EXP(-2*'Valeur de calcul'!$B$8),"très basse", IF($Y149&lt;EXP(-1*'Valeur de calcul'!$B$8),"basse",IF($Y149&gt;EXP(2*'Valeur de calcul'!$B$8),"très élevée",IF($Y149&gt;EXP('Valeur de calcul'!$B$8),"élevée","normal")))))</f>
        <v>#NUM!</v>
      </c>
      <c r="AA149" s="4" t="e">
        <f t="shared" si="18"/>
        <v>#NUM!</v>
      </c>
      <c r="AB149" s="11" t="e">
        <f>IF($AA149=0," ",IF($AA149&lt;EXP(-2*'Valeur de calcul'!$C$8),"très basse", IF($AA149&lt;EXP(-1*'Valeur de calcul'!$C$8),"basse",IF($AA149&gt;EXP(2*'Valeur de calcul'!$C$8),"très élevée",IF($AA149&gt;EXP('Valeur de calcul'!$C$8),"élevée","normal")))))</f>
        <v>#NUM!</v>
      </c>
      <c r="AC149" s="11"/>
      <c r="AD149" s="11" t="e">
        <f t="shared" si="19"/>
        <v>#DIV/0!</v>
      </c>
      <c r="AE149" s="11" t="e">
        <f t="shared" si="20"/>
        <v>#DIV/0!</v>
      </c>
    </row>
    <row r="150" spans="1:31" x14ac:dyDescent="0.25">
      <c r="A150" s="9"/>
      <c r="B150" s="9"/>
      <c r="C150" s="9"/>
      <c r="D150" s="9"/>
      <c r="E150" s="9"/>
      <c r="F150" s="9"/>
      <c r="G150" s="9"/>
      <c r="H150" s="9"/>
      <c r="I150" s="11"/>
      <c r="J150" s="11">
        <f t="shared" si="14"/>
        <v>0</v>
      </c>
      <c r="K150" s="11" t="e">
        <f>ROUND((EXP(LN('Terre assolée 0-20cm'!$B150)*'Valeur de calcul'!$B$4+'Terre assolée 0-20cm'!$C150*'Valeur de calcul'!$B$5+LN('Terre assolée 0-20cm'!$D150)*'Valeur de calcul'!$B$6+'Terre assolée 0-20cm'!$E150*'Valeur de calcul'!$B$7+'Valeur de calcul'!$B$3)/24)/(44/12),3)</f>
        <v>#NUM!</v>
      </c>
      <c r="L150" s="11" t="e">
        <f>ROUND(EXP(LN($K150)-2*'Valeur de calcul'!$B$8),3)</f>
        <v>#NUM!</v>
      </c>
      <c r="M150" s="11" t="e">
        <f>ROUND(EXP(LN($K150)-'Valeur de calcul'!$B$8),3)</f>
        <v>#NUM!</v>
      </c>
      <c r="N150" s="11" t="e">
        <f>ROUND(EXP(LN($K150)+'Valeur de calcul'!$B$8),3)</f>
        <v>#NUM!</v>
      </c>
      <c r="O150" s="11" t="e">
        <f>ROUND(EXP(LN($K150)+2*'Valeur de calcul'!$B$8),3)</f>
        <v>#NUM!</v>
      </c>
      <c r="P150" s="11" t="str">
        <f t="shared" si="15"/>
        <v xml:space="preserve"> </v>
      </c>
      <c r="Q150" s="11"/>
      <c r="R150" s="5" t="e">
        <f>ROUND(EXP((LN($B150)*'Valeur de calcul'!$C$4)+('Terre assolée 0-20cm'!$C150*'Valeur de calcul'!$C$5)+(LN('Terre assolée 0-20cm'!$D150)*'Valeur de calcul'!$C$6)+('Terre assolée 0-20cm'!$E150*'Valeur de calcul'!$C$7)+'Valeur de calcul'!$C$3),1)</f>
        <v>#NUM!</v>
      </c>
      <c r="S150" s="11" t="e">
        <f>ROUND(EXP(LN($R150)-2*'Valeur de calcul'!$C$8),1)</f>
        <v>#NUM!</v>
      </c>
      <c r="T150" s="11" t="e">
        <f>ROUND(EXP(LN($R150)-1*'Valeur de calcul'!$C$8),1)</f>
        <v>#NUM!</v>
      </c>
      <c r="U150" s="11" t="e">
        <f>ROUND(EXP(LN($R150)+1*'Valeur de calcul'!$C$8),1)</f>
        <v>#NUM!</v>
      </c>
      <c r="V150" s="11" t="e">
        <f>ROUND(EXP(LN($R150)+2*'Valeur de calcul'!$C$8),1)</f>
        <v>#NUM!</v>
      </c>
      <c r="W150" s="11" t="str">
        <f t="shared" si="16"/>
        <v xml:space="preserve"> </v>
      </c>
      <c r="X150" s="11"/>
      <c r="Y150" s="4" t="e">
        <f t="shared" si="17"/>
        <v>#NUM!</v>
      </c>
      <c r="Z150" s="11" t="e">
        <f>IF($Y150=0," ",IF($Y150&lt;EXP(-2*'Valeur de calcul'!$B$8),"très basse", IF($Y150&lt;EXP(-1*'Valeur de calcul'!$B$8),"basse",IF($Y150&gt;EXP(2*'Valeur de calcul'!$B$8),"très élevée",IF($Y150&gt;EXP('Valeur de calcul'!$B$8),"élevée","normal")))))</f>
        <v>#NUM!</v>
      </c>
      <c r="AA150" s="4" t="e">
        <f t="shared" si="18"/>
        <v>#NUM!</v>
      </c>
      <c r="AB150" s="11" t="e">
        <f>IF($AA150=0," ",IF($AA150&lt;EXP(-2*'Valeur de calcul'!$C$8),"très basse", IF($AA150&lt;EXP(-1*'Valeur de calcul'!$C$8),"basse",IF($AA150&gt;EXP(2*'Valeur de calcul'!$C$8),"très élevée",IF($AA150&gt;EXP('Valeur de calcul'!$C$8),"élevée","normal")))))</f>
        <v>#NUM!</v>
      </c>
      <c r="AC150" s="11"/>
      <c r="AD150" s="11" t="e">
        <f t="shared" si="19"/>
        <v>#DIV/0!</v>
      </c>
      <c r="AE150" s="11" t="e">
        <f t="shared" si="20"/>
        <v>#DIV/0!</v>
      </c>
    </row>
    <row r="151" spans="1:31" x14ac:dyDescent="0.25">
      <c r="A151" s="9"/>
      <c r="B151" s="9"/>
      <c r="C151" s="9"/>
      <c r="D151" s="9"/>
      <c r="E151" s="9"/>
      <c r="F151" s="9"/>
      <c r="G151" s="9"/>
      <c r="H151" s="9"/>
      <c r="I151" s="11"/>
      <c r="J151" s="11">
        <f t="shared" si="14"/>
        <v>0</v>
      </c>
      <c r="K151" s="11" t="e">
        <f>ROUND((EXP(LN('Terre assolée 0-20cm'!$B151)*'Valeur de calcul'!$B$4+'Terre assolée 0-20cm'!$C151*'Valeur de calcul'!$B$5+LN('Terre assolée 0-20cm'!$D151)*'Valeur de calcul'!$B$6+'Terre assolée 0-20cm'!$E151*'Valeur de calcul'!$B$7+'Valeur de calcul'!$B$3)/24)/(44/12),3)</f>
        <v>#NUM!</v>
      </c>
      <c r="L151" s="11" t="e">
        <f>ROUND(EXP(LN($K151)-2*'Valeur de calcul'!$B$8),3)</f>
        <v>#NUM!</v>
      </c>
      <c r="M151" s="11" t="e">
        <f>ROUND(EXP(LN($K151)-'Valeur de calcul'!$B$8),3)</f>
        <v>#NUM!</v>
      </c>
      <c r="N151" s="11" t="e">
        <f>ROUND(EXP(LN($K151)+'Valeur de calcul'!$B$8),3)</f>
        <v>#NUM!</v>
      </c>
      <c r="O151" s="11" t="e">
        <f>ROUND(EXP(LN($K151)+2*'Valeur de calcul'!$B$8),3)</f>
        <v>#NUM!</v>
      </c>
      <c r="P151" s="11" t="str">
        <f t="shared" si="15"/>
        <v xml:space="preserve"> </v>
      </c>
      <c r="Q151" s="11"/>
      <c r="R151" s="5" t="e">
        <f>ROUND(EXP((LN($B151)*'Valeur de calcul'!$C$4)+('Terre assolée 0-20cm'!$C151*'Valeur de calcul'!$C$5)+(LN('Terre assolée 0-20cm'!$D151)*'Valeur de calcul'!$C$6)+('Terre assolée 0-20cm'!$E151*'Valeur de calcul'!$C$7)+'Valeur de calcul'!$C$3),1)</f>
        <v>#NUM!</v>
      </c>
      <c r="S151" s="11" t="e">
        <f>ROUND(EXP(LN($R151)-2*'Valeur de calcul'!$C$8),1)</f>
        <v>#NUM!</v>
      </c>
      <c r="T151" s="11" t="e">
        <f>ROUND(EXP(LN($R151)-1*'Valeur de calcul'!$C$8),1)</f>
        <v>#NUM!</v>
      </c>
      <c r="U151" s="11" t="e">
        <f>ROUND(EXP(LN($R151)+1*'Valeur de calcul'!$C$8),1)</f>
        <v>#NUM!</v>
      </c>
      <c r="V151" s="11" t="e">
        <f>ROUND(EXP(LN($R151)+2*'Valeur de calcul'!$C$8),1)</f>
        <v>#NUM!</v>
      </c>
      <c r="W151" s="11" t="str">
        <f t="shared" si="16"/>
        <v xml:space="preserve"> </v>
      </c>
      <c r="X151" s="11"/>
      <c r="Y151" s="4" t="e">
        <f t="shared" si="17"/>
        <v>#NUM!</v>
      </c>
      <c r="Z151" s="11" t="e">
        <f>IF($Y151=0," ",IF($Y151&lt;EXP(-2*'Valeur de calcul'!$B$8),"très basse", IF($Y151&lt;EXP(-1*'Valeur de calcul'!$B$8),"basse",IF($Y151&gt;EXP(2*'Valeur de calcul'!$B$8),"très élevée",IF($Y151&gt;EXP('Valeur de calcul'!$B$8),"élevée","normal")))))</f>
        <v>#NUM!</v>
      </c>
      <c r="AA151" s="4" t="e">
        <f t="shared" si="18"/>
        <v>#NUM!</v>
      </c>
      <c r="AB151" s="11" t="e">
        <f>IF($AA151=0," ",IF($AA151&lt;EXP(-2*'Valeur de calcul'!$C$8),"très basse", IF($AA151&lt;EXP(-1*'Valeur de calcul'!$C$8),"basse",IF($AA151&gt;EXP(2*'Valeur de calcul'!$C$8),"très élevée",IF($AA151&gt;EXP('Valeur de calcul'!$C$8),"élevée","normal")))))</f>
        <v>#NUM!</v>
      </c>
      <c r="AC151" s="11"/>
      <c r="AD151" s="11" t="e">
        <f t="shared" si="19"/>
        <v>#DIV/0!</v>
      </c>
      <c r="AE151" s="11" t="e">
        <f t="shared" si="20"/>
        <v>#DIV/0!</v>
      </c>
    </row>
    <row r="152" spans="1:31" x14ac:dyDescent="0.25">
      <c r="A152" s="9"/>
      <c r="B152" s="9"/>
      <c r="C152" s="9"/>
      <c r="D152" s="9"/>
      <c r="E152" s="9"/>
      <c r="F152" s="9"/>
      <c r="G152" s="9"/>
      <c r="H152" s="9"/>
      <c r="I152" s="11"/>
      <c r="J152" s="11">
        <f t="shared" si="14"/>
        <v>0</v>
      </c>
      <c r="K152" s="11" t="e">
        <f>ROUND((EXP(LN('Terre assolée 0-20cm'!$B152)*'Valeur de calcul'!$B$4+'Terre assolée 0-20cm'!$C152*'Valeur de calcul'!$B$5+LN('Terre assolée 0-20cm'!$D152)*'Valeur de calcul'!$B$6+'Terre assolée 0-20cm'!$E152*'Valeur de calcul'!$B$7+'Valeur de calcul'!$B$3)/24)/(44/12),3)</f>
        <v>#NUM!</v>
      </c>
      <c r="L152" s="11" t="e">
        <f>ROUND(EXP(LN($K152)-2*'Valeur de calcul'!$B$8),3)</f>
        <v>#NUM!</v>
      </c>
      <c r="M152" s="11" t="e">
        <f>ROUND(EXP(LN($K152)-'Valeur de calcul'!$B$8),3)</f>
        <v>#NUM!</v>
      </c>
      <c r="N152" s="11" t="e">
        <f>ROUND(EXP(LN($K152)+'Valeur de calcul'!$B$8),3)</f>
        <v>#NUM!</v>
      </c>
      <c r="O152" s="11" t="e">
        <f>ROUND(EXP(LN($K152)+2*'Valeur de calcul'!$B$8),3)</f>
        <v>#NUM!</v>
      </c>
      <c r="P152" s="11" t="str">
        <f t="shared" si="15"/>
        <v xml:space="preserve"> </v>
      </c>
      <c r="Q152" s="11"/>
      <c r="R152" s="5" t="e">
        <f>ROUND(EXP((LN($B152)*'Valeur de calcul'!$C$4)+('Terre assolée 0-20cm'!$C152*'Valeur de calcul'!$C$5)+(LN('Terre assolée 0-20cm'!$D152)*'Valeur de calcul'!$C$6)+('Terre assolée 0-20cm'!$E152*'Valeur de calcul'!$C$7)+'Valeur de calcul'!$C$3),1)</f>
        <v>#NUM!</v>
      </c>
      <c r="S152" s="11" t="e">
        <f>ROUND(EXP(LN($R152)-2*'Valeur de calcul'!$C$8),1)</f>
        <v>#NUM!</v>
      </c>
      <c r="T152" s="11" t="e">
        <f>ROUND(EXP(LN($R152)-1*'Valeur de calcul'!$C$8),1)</f>
        <v>#NUM!</v>
      </c>
      <c r="U152" s="11" t="e">
        <f>ROUND(EXP(LN($R152)+1*'Valeur de calcul'!$C$8),1)</f>
        <v>#NUM!</v>
      </c>
      <c r="V152" s="11" t="e">
        <f>ROUND(EXP(LN($R152)+2*'Valeur de calcul'!$C$8),1)</f>
        <v>#NUM!</v>
      </c>
      <c r="W152" s="11" t="str">
        <f t="shared" si="16"/>
        <v xml:space="preserve"> </v>
      </c>
      <c r="X152" s="11"/>
      <c r="Y152" s="4" t="e">
        <f t="shared" si="17"/>
        <v>#NUM!</v>
      </c>
      <c r="Z152" s="11" t="e">
        <f>IF($Y152=0," ",IF($Y152&lt;EXP(-2*'Valeur de calcul'!$B$8),"très basse", IF($Y152&lt;EXP(-1*'Valeur de calcul'!$B$8),"basse",IF($Y152&gt;EXP(2*'Valeur de calcul'!$B$8),"très élevée",IF($Y152&gt;EXP('Valeur de calcul'!$B$8),"élevée","normal")))))</f>
        <v>#NUM!</v>
      </c>
      <c r="AA152" s="4" t="e">
        <f t="shared" si="18"/>
        <v>#NUM!</v>
      </c>
      <c r="AB152" s="11" t="e">
        <f>IF($AA152=0," ",IF($AA152&lt;EXP(-2*'Valeur de calcul'!$C$8),"très basse", IF($AA152&lt;EXP(-1*'Valeur de calcul'!$C$8),"basse",IF($AA152&gt;EXP(2*'Valeur de calcul'!$C$8),"très élevée",IF($AA152&gt;EXP('Valeur de calcul'!$C$8),"élevée","normal")))))</f>
        <v>#NUM!</v>
      </c>
      <c r="AC152" s="11"/>
      <c r="AD152" s="11" t="e">
        <f t="shared" si="19"/>
        <v>#DIV/0!</v>
      </c>
      <c r="AE152" s="11" t="e">
        <f t="shared" si="20"/>
        <v>#DIV/0!</v>
      </c>
    </row>
    <row r="153" spans="1:31" x14ac:dyDescent="0.25">
      <c r="A153" s="9"/>
      <c r="B153" s="9"/>
      <c r="C153" s="9"/>
      <c r="D153" s="9"/>
      <c r="E153" s="9"/>
      <c r="F153" s="9"/>
      <c r="G153" s="9"/>
      <c r="H153" s="9"/>
      <c r="I153" s="11"/>
      <c r="J153" s="11">
        <f t="shared" si="14"/>
        <v>0</v>
      </c>
      <c r="K153" s="11" t="e">
        <f>ROUND((EXP(LN('Terre assolée 0-20cm'!$B153)*'Valeur de calcul'!$B$4+'Terre assolée 0-20cm'!$C153*'Valeur de calcul'!$B$5+LN('Terre assolée 0-20cm'!$D153)*'Valeur de calcul'!$B$6+'Terre assolée 0-20cm'!$E153*'Valeur de calcul'!$B$7+'Valeur de calcul'!$B$3)/24)/(44/12),3)</f>
        <v>#NUM!</v>
      </c>
      <c r="L153" s="11" t="e">
        <f>ROUND(EXP(LN($K153)-2*'Valeur de calcul'!$B$8),3)</f>
        <v>#NUM!</v>
      </c>
      <c r="M153" s="11" t="e">
        <f>ROUND(EXP(LN($K153)-'Valeur de calcul'!$B$8),3)</f>
        <v>#NUM!</v>
      </c>
      <c r="N153" s="11" t="e">
        <f>ROUND(EXP(LN($K153)+'Valeur de calcul'!$B$8),3)</f>
        <v>#NUM!</v>
      </c>
      <c r="O153" s="11" t="e">
        <f>ROUND(EXP(LN($K153)+2*'Valeur de calcul'!$B$8),3)</f>
        <v>#NUM!</v>
      </c>
      <c r="P153" s="11" t="str">
        <f t="shared" si="15"/>
        <v xml:space="preserve"> </v>
      </c>
      <c r="Q153" s="11"/>
      <c r="R153" s="5" t="e">
        <f>ROUND(EXP((LN($B153)*'Valeur de calcul'!$C$4)+('Terre assolée 0-20cm'!$C153*'Valeur de calcul'!$C$5)+(LN('Terre assolée 0-20cm'!$D153)*'Valeur de calcul'!$C$6)+('Terre assolée 0-20cm'!$E153*'Valeur de calcul'!$C$7)+'Valeur de calcul'!$C$3),1)</f>
        <v>#NUM!</v>
      </c>
      <c r="S153" s="11" t="e">
        <f>ROUND(EXP(LN($R153)-2*'Valeur de calcul'!$C$8),1)</f>
        <v>#NUM!</v>
      </c>
      <c r="T153" s="11" t="e">
        <f>ROUND(EXP(LN($R153)-1*'Valeur de calcul'!$C$8),1)</f>
        <v>#NUM!</v>
      </c>
      <c r="U153" s="11" t="e">
        <f>ROUND(EXP(LN($R153)+1*'Valeur de calcul'!$C$8),1)</f>
        <v>#NUM!</v>
      </c>
      <c r="V153" s="11" t="e">
        <f>ROUND(EXP(LN($R153)+2*'Valeur de calcul'!$C$8),1)</f>
        <v>#NUM!</v>
      </c>
      <c r="W153" s="11" t="str">
        <f t="shared" si="16"/>
        <v xml:space="preserve"> </v>
      </c>
      <c r="X153" s="11"/>
      <c r="Y153" s="4" t="e">
        <f t="shared" si="17"/>
        <v>#NUM!</v>
      </c>
      <c r="Z153" s="11" t="e">
        <f>IF($Y153=0," ",IF($Y153&lt;EXP(-2*'Valeur de calcul'!$B$8),"très basse", IF($Y153&lt;EXP(-1*'Valeur de calcul'!$B$8),"basse",IF($Y153&gt;EXP(2*'Valeur de calcul'!$B$8),"très élevée",IF($Y153&gt;EXP('Valeur de calcul'!$B$8),"élevée","normal")))))</f>
        <v>#NUM!</v>
      </c>
      <c r="AA153" s="4" t="e">
        <f t="shared" si="18"/>
        <v>#NUM!</v>
      </c>
      <c r="AB153" s="11" t="e">
        <f>IF($AA153=0," ",IF($AA153&lt;EXP(-2*'Valeur de calcul'!$C$8),"très basse", IF($AA153&lt;EXP(-1*'Valeur de calcul'!$C$8),"basse",IF($AA153&gt;EXP(2*'Valeur de calcul'!$C$8),"très élevée",IF($AA153&gt;EXP('Valeur de calcul'!$C$8),"élevée","normal")))))</f>
        <v>#NUM!</v>
      </c>
      <c r="AC153" s="11"/>
      <c r="AD153" s="11" t="e">
        <f t="shared" si="19"/>
        <v>#DIV/0!</v>
      </c>
      <c r="AE153" s="11" t="e">
        <f t="shared" si="20"/>
        <v>#DIV/0!</v>
      </c>
    </row>
    <row r="154" spans="1:31" x14ac:dyDescent="0.25">
      <c r="A154" s="9"/>
      <c r="B154" s="9"/>
      <c r="C154" s="9"/>
      <c r="D154" s="9"/>
      <c r="E154" s="9"/>
      <c r="F154" s="9"/>
      <c r="G154" s="9"/>
      <c r="H154" s="9"/>
      <c r="I154" s="11"/>
      <c r="J154" s="11">
        <f t="shared" si="14"/>
        <v>0</v>
      </c>
      <c r="K154" s="11" t="e">
        <f>ROUND((EXP(LN('Terre assolée 0-20cm'!$B154)*'Valeur de calcul'!$B$4+'Terre assolée 0-20cm'!$C154*'Valeur de calcul'!$B$5+LN('Terre assolée 0-20cm'!$D154)*'Valeur de calcul'!$B$6+'Terre assolée 0-20cm'!$E154*'Valeur de calcul'!$B$7+'Valeur de calcul'!$B$3)/24)/(44/12),3)</f>
        <v>#NUM!</v>
      </c>
      <c r="L154" s="11" t="e">
        <f>ROUND(EXP(LN($K154)-2*'Valeur de calcul'!$B$8),3)</f>
        <v>#NUM!</v>
      </c>
      <c r="M154" s="11" t="e">
        <f>ROUND(EXP(LN($K154)-'Valeur de calcul'!$B$8),3)</f>
        <v>#NUM!</v>
      </c>
      <c r="N154" s="11" t="e">
        <f>ROUND(EXP(LN($K154)+'Valeur de calcul'!$B$8),3)</f>
        <v>#NUM!</v>
      </c>
      <c r="O154" s="11" t="e">
        <f>ROUND(EXP(LN($K154)+2*'Valeur de calcul'!$B$8),3)</f>
        <v>#NUM!</v>
      </c>
      <c r="P154" s="11" t="str">
        <f t="shared" si="15"/>
        <v xml:space="preserve"> </v>
      </c>
      <c r="Q154" s="11"/>
      <c r="R154" s="5" t="e">
        <f>ROUND(EXP((LN($B154)*'Valeur de calcul'!$C$4)+('Terre assolée 0-20cm'!$C154*'Valeur de calcul'!$C$5)+(LN('Terre assolée 0-20cm'!$D154)*'Valeur de calcul'!$C$6)+('Terre assolée 0-20cm'!$E154*'Valeur de calcul'!$C$7)+'Valeur de calcul'!$C$3),1)</f>
        <v>#NUM!</v>
      </c>
      <c r="S154" s="11" t="e">
        <f>ROUND(EXP(LN($R154)-2*'Valeur de calcul'!$C$8),1)</f>
        <v>#NUM!</v>
      </c>
      <c r="T154" s="11" t="e">
        <f>ROUND(EXP(LN($R154)-1*'Valeur de calcul'!$C$8),1)</f>
        <v>#NUM!</v>
      </c>
      <c r="U154" s="11" t="e">
        <f>ROUND(EXP(LN($R154)+1*'Valeur de calcul'!$C$8),1)</f>
        <v>#NUM!</v>
      </c>
      <c r="V154" s="11" t="e">
        <f>ROUND(EXP(LN($R154)+2*'Valeur de calcul'!$C$8),1)</f>
        <v>#NUM!</v>
      </c>
      <c r="W154" s="11" t="str">
        <f t="shared" si="16"/>
        <v xml:space="preserve"> </v>
      </c>
      <c r="X154" s="11"/>
      <c r="Y154" s="4" t="e">
        <f t="shared" si="17"/>
        <v>#NUM!</v>
      </c>
      <c r="Z154" s="11" t="e">
        <f>IF($Y154=0," ",IF($Y154&lt;EXP(-2*'Valeur de calcul'!$B$8),"très basse", IF($Y154&lt;EXP(-1*'Valeur de calcul'!$B$8),"basse",IF($Y154&gt;EXP(2*'Valeur de calcul'!$B$8),"très élevée",IF($Y154&gt;EXP('Valeur de calcul'!$B$8),"élevée","normal")))))</f>
        <v>#NUM!</v>
      </c>
      <c r="AA154" s="4" t="e">
        <f t="shared" si="18"/>
        <v>#NUM!</v>
      </c>
      <c r="AB154" s="11" t="e">
        <f>IF($AA154=0," ",IF($AA154&lt;EXP(-2*'Valeur de calcul'!$C$8),"très basse", IF($AA154&lt;EXP(-1*'Valeur de calcul'!$C$8),"basse",IF($AA154&gt;EXP(2*'Valeur de calcul'!$C$8),"très élevée",IF($AA154&gt;EXP('Valeur de calcul'!$C$8),"élevée","normal")))))</f>
        <v>#NUM!</v>
      </c>
      <c r="AC154" s="11"/>
      <c r="AD154" s="11" t="e">
        <f t="shared" si="19"/>
        <v>#DIV/0!</v>
      </c>
      <c r="AE154" s="11" t="e">
        <f t="shared" si="20"/>
        <v>#DIV/0!</v>
      </c>
    </row>
    <row r="155" spans="1:31" x14ac:dyDescent="0.25">
      <c r="A155" s="9"/>
      <c r="B155" s="9"/>
      <c r="C155" s="9"/>
      <c r="D155" s="9"/>
      <c r="E155" s="9"/>
      <c r="F155" s="9"/>
      <c r="G155" s="9"/>
      <c r="H155" s="9"/>
      <c r="I155" s="11"/>
      <c r="J155" s="11">
        <f t="shared" si="14"/>
        <v>0</v>
      </c>
      <c r="K155" s="11" t="e">
        <f>ROUND((EXP(LN('Terre assolée 0-20cm'!$B155)*'Valeur de calcul'!$B$4+'Terre assolée 0-20cm'!$C155*'Valeur de calcul'!$B$5+LN('Terre assolée 0-20cm'!$D155)*'Valeur de calcul'!$B$6+'Terre assolée 0-20cm'!$E155*'Valeur de calcul'!$B$7+'Valeur de calcul'!$B$3)/24)/(44/12),3)</f>
        <v>#NUM!</v>
      </c>
      <c r="L155" s="11" t="e">
        <f>ROUND(EXP(LN($K155)-2*'Valeur de calcul'!$B$8),3)</f>
        <v>#NUM!</v>
      </c>
      <c r="M155" s="11" t="e">
        <f>ROUND(EXP(LN($K155)-'Valeur de calcul'!$B$8),3)</f>
        <v>#NUM!</v>
      </c>
      <c r="N155" s="11" t="e">
        <f>ROUND(EXP(LN($K155)+'Valeur de calcul'!$B$8),3)</f>
        <v>#NUM!</v>
      </c>
      <c r="O155" s="11" t="e">
        <f>ROUND(EXP(LN($K155)+2*'Valeur de calcul'!$B$8),3)</f>
        <v>#NUM!</v>
      </c>
      <c r="P155" s="11" t="str">
        <f t="shared" si="15"/>
        <v xml:space="preserve"> </v>
      </c>
      <c r="Q155" s="11"/>
      <c r="R155" s="5" t="e">
        <f>ROUND(EXP((LN($B155)*'Valeur de calcul'!$C$4)+('Terre assolée 0-20cm'!$C155*'Valeur de calcul'!$C$5)+(LN('Terre assolée 0-20cm'!$D155)*'Valeur de calcul'!$C$6)+('Terre assolée 0-20cm'!$E155*'Valeur de calcul'!$C$7)+'Valeur de calcul'!$C$3),1)</f>
        <v>#NUM!</v>
      </c>
      <c r="S155" s="11" t="e">
        <f>ROUND(EXP(LN($R155)-2*'Valeur de calcul'!$C$8),1)</f>
        <v>#NUM!</v>
      </c>
      <c r="T155" s="11" t="e">
        <f>ROUND(EXP(LN($R155)-1*'Valeur de calcul'!$C$8),1)</f>
        <v>#NUM!</v>
      </c>
      <c r="U155" s="11" t="e">
        <f>ROUND(EXP(LN($R155)+1*'Valeur de calcul'!$C$8),1)</f>
        <v>#NUM!</v>
      </c>
      <c r="V155" s="11" t="e">
        <f>ROUND(EXP(LN($R155)+2*'Valeur de calcul'!$C$8),1)</f>
        <v>#NUM!</v>
      </c>
      <c r="W155" s="11" t="str">
        <f t="shared" si="16"/>
        <v xml:space="preserve"> </v>
      </c>
      <c r="X155" s="11"/>
      <c r="Y155" s="4" t="e">
        <f t="shared" si="17"/>
        <v>#NUM!</v>
      </c>
      <c r="Z155" s="11" t="e">
        <f>IF($Y155=0," ",IF($Y155&lt;EXP(-2*'Valeur de calcul'!$B$8),"très basse", IF($Y155&lt;EXP(-1*'Valeur de calcul'!$B$8),"basse",IF($Y155&gt;EXP(2*'Valeur de calcul'!$B$8),"très élevée",IF($Y155&gt;EXP('Valeur de calcul'!$B$8),"élevée","normal")))))</f>
        <v>#NUM!</v>
      </c>
      <c r="AA155" s="4" t="e">
        <f t="shared" si="18"/>
        <v>#NUM!</v>
      </c>
      <c r="AB155" s="11" t="e">
        <f>IF($AA155=0," ",IF($AA155&lt;EXP(-2*'Valeur de calcul'!$C$8),"très basse", IF($AA155&lt;EXP(-1*'Valeur de calcul'!$C$8),"basse",IF($AA155&gt;EXP(2*'Valeur de calcul'!$C$8),"très élevée",IF($AA155&gt;EXP('Valeur de calcul'!$C$8),"élevée","normal")))))</f>
        <v>#NUM!</v>
      </c>
      <c r="AC155" s="11"/>
      <c r="AD155" s="11" t="e">
        <f t="shared" si="19"/>
        <v>#DIV/0!</v>
      </c>
      <c r="AE155" s="11" t="e">
        <f t="shared" si="20"/>
        <v>#DIV/0!</v>
      </c>
    </row>
    <row r="156" spans="1:31" x14ac:dyDescent="0.25">
      <c r="A156" s="9"/>
      <c r="B156" s="9"/>
      <c r="C156" s="9"/>
      <c r="D156" s="9"/>
      <c r="E156" s="9"/>
      <c r="F156" s="9"/>
      <c r="G156" s="9"/>
      <c r="H156" s="9"/>
      <c r="I156" s="11"/>
      <c r="J156" s="11">
        <f t="shared" si="14"/>
        <v>0</v>
      </c>
      <c r="K156" s="11" t="e">
        <f>ROUND((EXP(LN('Terre assolée 0-20cm'!$B156)*'Valeur de calcul'!$B$4+'Terre assolée 0-20cm'!$C156*'Valeur de calcul'!$B$5+LN('Terre assolée 0-20cm'!$D156)*'Valeur de calcul'!$B$6+'Terre assolée 0-20cm'!$E156*'Valeur de calcul'!$B$7+'Valeur de calcul'!$B$3)/24)/(44/12),3)</f>
        <v>#NUM!</v>
      </c>
      <c r="L156" s="11" t="e">
        <f>ROUND(EXP(LN($K156)-2*'Valeur de calcul'!$B$8),3)</f>
        <v>#NUM!</v>
      </c>
      <c r="M156" s="11" t="e">
        <f>ROUND(EXP(LN($K156)-'Valeur de calcul'!$B$8),3)</f>
        <v>#NUM!</v>
      </c>
      <c r="N156" s="11" t="e">
        <f>ROUND(EXP(LN($K156)+'Valeur de calcul'!$B$8),3)</f>
        <v>#NUM!</v>
      </c>
      <c r="O156" s="11" t="e">
        <f>ROUND(EXP(LN($K156)+2*'Valeur de calcul'!$B$8),3)</f>
        <v>#NUM!</v>
      </c>
      <c r="P156" s="11" t="str">
        <f t="shared" si="15"/>
        <v xml:space="preserve"> </v>
      </c>
      <c r="Q156" s="11"/>
      <c r="R156" s="5" t="e">
        <f>ROUND(EXP((LN($B156)*'Valeur de calcul'!$C$4)+('Terre assolée 0-20cm'!$C156*'Valeur de calcul'!$C$5)+(LN('Terre assolée 0-20cm'!$D156)*'Valeur de calcul'!$C$6)+('Terre assolée 0-20cm'!$E156*'Valeur de calcul'!$C$7)+'Valeur de calcul'!$C$3),1)</f>
        <v>#NUM!</v>
      </c>
      <c r="S156" s="11" t="e">
        <f>ROUND(EXP(LN($R156)-2*'Valeur de calcul'!$C$8),1)</f>
        <v>#NUM!</v>
      </c>
      <c r="T156" s="11" t="e">
        <f>ROUND(EXP(LN($R156)-1*'Valeur de calcul'!$C$8),1)</f>
        <v>#NUM!</v>
      </c>
      <c r="U156" s="11" t="e">
        <f>ROUND(EXP(LN($R156)+1*'Valeur de calcul'!$C$8),1)</f>
        <v>#NUM!</v>
      </c>
      <c r="V156" s="11" t="e">
        <f>ROUND(EXP(LN($R156)+2*'Valeur de calcul'!$C$8),1)</f>
        <v>#NUM!</v>
      </c>
      <c r="W156" s="11" t="str">
        <f t="shared" si="16"/>
        <v xml:space="preserve"> </v>
      </c>
      <c r="X156" s="11"/>
      <c r="Y156" s="4" t="e">
        <f t="shared" si="17"/>
        <v>#NUM!</v>
      </c>
      <c r="Z156" s="11" t="e">
        <f>IF($Y156=0," ",IF($Y156&lt;EXP(-2*'Valeur de calcul'!$B$8),"très basse", IF($Y156&lt;EXP(-1*'Valeur de calcul'!$B$8),"basse",IF($Y156&gt;EXP(2*'Valeur de calcul'!$B$8),"très élevée",IF($Y156&gt;EXP('Valeur de calcul'!$B$8),"élevée","normal")))))</f>
        <v>#NUM!</v>
      </c>
      <c r="AA156" s="4" t="e">
        <f t="shared" si="18"/>
        <v>#NUM!</v>
      </c>
      <c r="AB156" s="11" t="e">
        <f>IF($AA156=0," ",IF($AA156&lt;EXP(-2*'Valeur de calcul'!$C$8),"très basse", IF($AA156&lt;EXP(-1*'Valeur de calcul'!$C$8),"basse",IF($AA156&gt;EXP(2*'Valeur de calcul'!$C$8),"très élevée",IF($AA156&gt;EXP('Valeur de calcul'!$C$8),"élevée","normal")))))</f>
        <v>#NUM!</v>
      </c>
      <c r="AC156" s="11"/>
      <c r="AD156" s="11" t="e">
        <f t="shared" si="19"/>
        <v>#DIV/0!</v>
      </c>
      <c r="AE156" s="11" t="e">
        <f t="shared" si="20"/>
        <v>#DIV/0!</v>
      </c>
    </row>
    <row r="157" spans="1:31" x14ac:dyDescent="0.25">
      <c r="A157" s="9"/>
      <c r="B157" s="9"/>
      <c r="C157" s="9"/>
      <c r="D157" s="9"/>
      <c r="E157" s="9"/>
      <c r="F157" s="9"/>
      <c r="G157" s="9"/>
      <c r="H157" s="9"/>
      <c r="I157" s="11"/>
      <c r="J157" s="11">
        <f t="shared" si="14"/>
        <v>0</v>
      </c>
      <c r="K157" s="11" t="e">
        <f>ROUND((EXP(LN('Terre assolée 0-20cm'!$B157)*'Valeur de calcul'!$B$4+'Terre assolée 0-20cm'!$C157*'Valeur de calcul'!$B$5+LN('Terre assolée 0-20cm'!$D157)*'Valeur de calcul'!$B$6+'Terre assolée 0-20cm'!$E157*'Valeur de calcul'!$B$7+'Valeur de calcul'!$B$3)/24)/(44/12),3)</f>
        <v>#NUM!</v>
      </c>
      <c r="L157" s="11" t="e">
        <f>ROUND(EXP(LN($K157)-2*'Valeur de calcul'!$B$8),3)</f>
        <v>#NUM!</v>
      </c>
      <c r="M157" s="11" t="e">
        <f>ROUND(EXP(LN($K157)-'Valeur de calcul'!$B$8),3)</f>
        <v>#NUM!</v>
      </c>
      <c r="N157" s="11" t="e">
        <f>ROUND(EXP(LN($K157)+'Valeur de calcul'!$B$8),3)</f>
        <v>#NUM!</v>
      </c>
      <c r="O157" s="11" t="e">
        <f>ROUND(EXP(LN($K157)+2*'Valeur de calcul'!$B$8),3)</f>
        <v>#NUM!</v>
      </c>
      <c r="P157" s="11" t="str">
        <f t="shared" si="15"/>
        <v xml:space="preserve"> </v>
      </c>
      <c r="Q157" s="11"/>
      <c r="R157" s="5" t="e">
        <f>ROUND(EXP((LN($B157)*'Valeur de calcul'!$C$4)+('Terre assolée 0-20cm'!$C157*'Valeur de calcul'!$C$5)+(LN('Terre assolée 0-20cm'!$D157)*'Valeur de calcul'!$C$6)+('Terre assolée 0-20cm'!$E157*'Valeur de calcul'!$C$7)+'Valeur de calcul'!$C$3),1)</f>
        <v>#NUM!</v>
      </c>
      <c r="S157" s="11" t="e">
        <f>ROUND(EXP(LN($R157)-2*'Valeur de calcul'!$C$8),1)</f>
        <v>#NUM!</v>
      </c>
      <c r="T157" s="11" t="e">
        <f>ROUND(EXP(LN($R157)-1*'Valeur de calcul'!$C$8),1)</f>
        <v>#NUM!</v>
      </c>
      <c r="U157" s="11" t="e">
        <f>ROUND(EXP(LN($R157)+1*'Valeur de calcul'!$C$8),1)</f>
        <v>#NUM!</v>
      </c>
      <c r="V157" s="11" t="e">
        <f>ROUND(EXP(LN($R157)+2*'Valeur de calcul'!$C$8),1)</f>
        <v>#NUM!</v>
      </c>
      <c r="W157" s="11" t="str">
        <f t="shared" si="16"/>
        <v xml:space="preserve"> </v>
      </c>
      <c r="X157" s="11"/>
      <c r="Y157" s="4" t="e">
        <f t="shared" si="17"/>
        <v>#NUM!</v>
      </c>
      <c r="Z157" s="11" t="e">
        <f>IF($Y157=0," ",IF($Y157&lt;EXP(-2*'Valeur de calcul'!$B$8),"très basse", IF($Y157&lt;EXP(-1*'Valeur de calcul'!$B$8),"basse",IF($Y157&gt;EXP(2*'Valeur de calcul'!$B$8),"très élevée",IF($Y157&gt;EXP('Valeur de calcul'!$B$8),"élevée","normal")))))</f>
        <v>#NUM!</v>
      </c>
      <c r="AA157" s="4" t="e">
        <f t="shared" si="18"/>
        <v>#NUM!</v>
      </c>
      <c r="AB157" s="11" t="e">
        <f>IF($AA157=0," ",IF($AA157&lt;EXP(-2*'Valeur de calcul'!$C$8),"très basse", IF($AA157&lt;EXP(-1*'Valeur de calcul'!$C$8),"basse",IF($AA157&gt;EXP(2*'Valeur de calcul'!$C$8),"très élevée",IF($AA157&gt;EXP('Valeur de calcul'!$C$8),"élevée","normal")))))</f>
        <v>#NUM!</v>
      </c>
      <c r="AC157" s="11"/>
      <c r="AD157" s="11" t="e">
        <f t="shared" si="19"/>
        <v>#DIV/0!</v>
      </c>
      <c r="AE157" s="11" t="e">
        <f t="shared" si="20"/>
        <v>#DIV/0!</v>
      </c>
    </row>
    <row r="158" spans="1:31" x14ac:dyDescent="0.25">
      <c r="A158" s="9"/>
      <c r="B158" s="9"/>
      <c r="C158" s="9"/>
      <c r="D158" s="9"/>
      <c r="E158" s="9"/>
      <c r="F158" s="9"/>
      <c r="G158" s="9"/>
      <c r="H158" s="9"/>
      <c r="I158" s="11"/>
      <c r="J158" s="11">
        <f t="shared" si="14"/>
        <v>0</v>
      </c>
      <c r="K158" s="11" t="e">
        <f>ROUND((EXP(LN('Terre assolée 0-20cm'!$B158)*'Valeur de calcul'!$B$4+'Terre assolée 0-20cm'!$C158*'Valeur de calcul'!$B$5+LN('Terre assolée 0-20cm'!$D158)*'Valeur de calcul'!$B$6+'Terre assolée 0-20cm'!$E158*'Valeur de calcul'!$B$7+'Valeur de calcul'!$B$3)/24)/(44/12),3)</f>
        <v>#NUM!</v>
      </c>
      <c r="L158" s="11" t="e">
        <f>ROUND(EXP(LN($K158)-2*'Valeur de calcul'!$B$8),3)</f>
        <v>#NUM!</v>
      </c>
      <c r="M158" s="11" t="e">
        <f>ROUND(EXP(LN($K158)-'Valeur de calcul'!$B$8),3)</f>
        <v>#NUM!</v>
      </c>
      <c r="N158" s="11" t="e">
        <f>ROUND(EXP(LN($K158)+'Valeur de calcul'!$B$8),3)</f>
        <v>#NUM!</v>
      </c>
      <c r="O158" s="11" t="e">
        <f>ROUND(EXP(LN($K158)+2*'Valeur de calcul'!$B$8),3)</f>
        <v>#NUM!</v>
      </c>
      <c r="P158" s="11" t="str">
        <f t="shared" si="15"/>
        <v xml:space="preserve"> </v>
      </c>
      <c r="Q158" s="11"/>
      <c r="R158" s="5" t="e">
        <f>ROUND(EXP((LN($B158)*'Valeur de calcul'!$C$4)+('Terre assolée 0-20cm'!$C158*'Valeur de calcul'!$C$5)+(LN('Terre assolée 0-20cm'!$D158)*'Valeur de calcul'!$C$6)+('Terre assolée 0-20cm'!$E158*'Valeur de calcul'!$C$7)+'Valeur de calcul'!$C$3),1)</f>
        <v>#NUM!</v>
      </c>
      <c r="S158" s="11" t="e">
        <f>ROUND(EXP(LN($R158)-2*'Valeur de calcul'!$C$8),1)</f>
        <v>#NUM!</v>
      </c>
      <c r="T158" s="11" t="e">
        <f>ROUND(EXP(LN($R158)-1*'Valeur de calcul'!$C$8),1)</f>
        <v>#NUM!</v>
      </c>
      <c r="U158" s="11" t="e">
        <f>ROUND(EXP(LN($R158)+1*'Valeur de calcul'!$C$8),1)</f>
        <v>#NUM!</v>
      </c>
      <c r="V158" s="11" t="e">
        <f>ROUND(EXP(LN($R158)+2*'Valeur de calcul'!$C$8),1)</f>
        <v>#NUM!</v>
      </c>
      <c r="W158" s="11" t="str">
        <f t="shared" si="16"/>
        <v xml:space="preserve"> </v>
      </c>
      <c r="X158" s="11"/>
      <c r="Y158" s="4" t="e">
        <f t="shared" si="17"/>
        <v>#NUM!</v>
      </c>
      <c r="Z158" s="11" t="e">
        <f>IF($Y158=0," ",IF($Y158&lt;EXP(-2*'Valeur de calcul'!$B$8),"très basse", IF($Y158&lt;EXP(-1*'Valeur de calcul'!$B$8),"basse",IF($Y158&gt;EXP(2*'Valeur de calcul'!$B$8),"très élevée",IF($Y158&gt;EXP('Valeur de calcul'!$B$8),"élevée","normal")))))</f>
        <v>#NUM!</v>
      </c>
      <c r="AA158" s="4" t="e">
        <f t="shared" si="18"/>
        <v>#NUM!</v>
      </c>
      <c r="AB158" s="11" t="e">
        <f>IF($AA158=0," ",IF($AA158&lt;EXP(-2*'Valeur de calcul'!$C$8),"très basse", IF($AA158&lt;EXP(-1*'Valeur de calcul'!$C$8),"basse",IF($AA158&gt;EXP(2*'Valeur de calcul'!$C$8),"très élevée",IF($AA158&gt;EXP('Valeur de calcul'!$C$8),"élevée","normal")))))</f>
        <v>#NUM!</v>
      </c>
      <c r="AC158" s="11"/>
      <c r="AD158" s="11" t="e">
        <f t="shared" si="19"/>
        <v>#DIV/0!</v>
      </c>
      <c r="AE158" s="11" t="e">
        <f t="shared" si="20"/>
        <v>#DIV/0!</v>
      </c>
    </row>
    <row r="159" spans="1:31" x14ac:dyDescent="0.25">
      <c r="A159" s="9"/>
      <c r="B159" s="9"/>
      <c r="C159" s="9"/>
      <c r="D159" s="9"/>
      <c r="E159" s="9"/>
      <c r="F159" s="9"/>
      <c r="G159" s="9"/>
      <c r="H159" s="9"/>
      <c r="I159" s="11"/>
      <c r="J159" s="11">
        <f t="shared" si="14"/>
        <v>0</v>
      </c>
      <c r="K159" s="11" t="e">
        <f>ROUND((EXP(LN('Terre assolée 0-20cm'!$B159)*'Valeur de calcul'!$B$4+'Terre assolée 0-20cm'!$C159*'Valeur de calcul'!$B$5+LN('Terre assolée 0-20cm'!$D159)*'Valeur de calcul'!$B$6+'Terre assolée 0-20cm'!$E159*'Valeur de calcul'!$B$7+'Valeur de calcul'!$B$3)/24)/(44/12),3)</f>
        <v>#NUM!</v>
      </c>
      <c r="L159" s="11" t="e">
        <f>ROUND(EXP(LN($K159)-2*'Valeur de calcul'!$B$8),3)</f>
        <v>#NUM!</v>
      </c>
      <c r="M159" s="11" t="e">
        <f>ROUND(EXP(LN($K159)-'Valeur de calcul'!$B$8),3)</f>
        <v>#NUM!</v>
      </c>
      <c r="N159" s="11" t="e">
        <f>ROUND(EXP(LN($K159)+'Valeur de calcul'!$B$8),3)</f>
        <v>#NUM!</v>
      </c>
      <c r="O159" s="11" t="e">
        <f>ROUND(EXP(LN($K159)+2*'Valeur de calcul'!$B$8),3)</f>
        <v>#NUM!</v>
      </c>
      <c r="P159" s="11" t="str">
        <f t="shared" si="15"/>
        <v xml:space="preserve"> </v>
      </c>
      <c r="Q159" s="11"/>
      <c r="R159" s="5" t="e">
        <f>ROUND(EXP((LN($B159)*'Valeur de calcul'!$C$4)+('Terre assolée 0-20cm'!$C159*'Valeur de calcul'!$C$5)+(LN('Terre assolée 0-20cm'!$D159)*'Valeur de calcul'!$C$6)+('Terre assolée 0-20cm'!$E159*'Valeur de calcul'!$C$7)+'Valeur de calcul'!$C$3),1)</f>
        <v>#NUM!</v>
      </c>
      <c r="S159" s="11" t="e">
        <f>ROUND(EXP(LN($R159)-2*'Valeur de calcul'!$C$8),1)</f>
        <v>#NUM!</v>
      </c>
      <c r="T159" s="11" t="e">
        <f>ROUND(EXP(LN($R159)-1*'Valeur de calcul'!$C$8),1)</f>
        <v>#NUM!</v>
      </c>
      <c r="U159" s="11" t="e">
        <f>ROUND(EXP(LN($R159)+1*'Valeur de calcul'!$C$8),1)</f>
        <v>#NUM!</v>
      </c>
      <c r="V159" s="11" t="e">
        <f>ROUND(EXP(LN($R159)+2*'Valeur de calcul'!$C$8),1)</f>
        <v>#NUM!</v>
      </c>
      <c r="W159" s="11" t="str">
        <f t="shared" si="16"/>
        <v xml:space="preserve"> </v>
      </c>
      <c r="X159" s="11"/>
      <c r="Y159" s="4" t="e">
        <f t="shared" si="17"/>
        <v>#NUM!</v>
      </c>
      <c r="Z159" s="11" t="e">
        <f>IF($Y159=0," ",IF($Y159&lt;EXP(-2*'Valeur de calcul'!$B$8),"très basse", IF($Y159&lt;EXP(-1*'Valeur de calcul'!$B$8),"basse",IF($Y159&gt;EXP(2*'Valeur de calcul'!$B$8),"très élevée",IF($Y159&gt;EXP('Valeur de calcul'!$B$8),"élevée","normal")))))</f>
        <v>#NUM!</v>
      </c>
      <c r="AA159" s="4" t="e">
        <f t="shared" si="18"/>
        <v>#NUM!</v>
      </c>
      <c r="AB159" s="11" t="e">
        <f>IF($AA159=0," ",IF($AA159&lt;EXP(-2*'Valeur de calcul'!$C$8),"très basse", IF($AA159&lt;EXP(-1*'Valeur de calcul'!$C$8),"basse",IF($AA159&gt;EXP(2*'Valeur de calcul'!$C$8),"très élevée",IF($AA159&gt;EXP('Valeur de calcul'!$C$8),"élevée","normal")))))</f>
        <v>#NUM!</v>
      </c>
      <c r="AC159" s="11"/>
      <c r="AD159" s="11" t="e">
        <f t="shared" si="19"/>
        <v>#DIV/0!</v>
      </c>
      <c r="AE159" s="11" t="e">
        <f t="shared" si="20"/>
        <v>#DIV/0!</v>
      </c>
    </row>
    <row r="160" spans="1:31" x14ac:dyDescent="0.25">
      <c r="A160" s="9"/>
      <c r="B160" s="9"/>
      <c r="C160" s="9"/>
      <c r="D160" s="9"/>
      <c r="E160" s="9"/>
      <c r="F160" s="9"/>
      <c r="G160" s="9"/>
      <c r="H160" s="9"/>
      <c r="I160" s="11"/>
      <c r="J160" s="11">
        <f t="shared" si="14"/>
        <v>0</v>
      </c>
      <c r="K160" s="11" t="e">
        <f>ROUND((EXP(LN('Terre assolée 0-20cm'!$B160)*'Valeur de calcul'!$B$4+'Terre assolée 0-20cm'!$C160*'Valeur de calcul'!$B$5+LN('Terre assolée 0-20cm'!$D160)*'Valeur de calcul'!$B$6+'Terre assolée 0-20cm'!$E160*'Valeur de calcul'!$B$7+'Valeur de calcul'!$B$3)/24)/(44/12),3)</f>
        <v>#NUM!</v>
      </c>
      <c r="L160" s="11" t="e">
        <f>ROUND(EXP(LN($K160)-2*'Valeur de calcul'!$B$8),3)</f>
        <v>#NUM!</v>
      </c>
      <c r="M160" s="11" t="e">
        <f>ROUND(EXP(LN($K160)-'Valeur de calcul'!$B$8),3)</f>
        <v>#NUM!</v>
      </c>
      <c r="N160" s="11" t="e">
        <f>ROUND(EXP(LN($K160)+'Valeur de calcul'!$B$8),3)</f>
        <v>#NUM!</v>
      </c>
      <c r="O160" s="11" t="e">
        <f>ROUND(EXP(LN($K160)+2*'Valeur de calcul'!$B$8),3)</f>
        <v>#NUM!</v>
      </c>
      <c r="P160" s="11" t="str">
        <f t="shared" si="15"/>
        <v xml:space="preserve"> </v>
      </c>
      <c r="Q160" s="11"/>
      <c r="R160" s="5" t="e">
        <f>ROUND(EXP((LN($B160)*'Valeur de calcul'!$C$4)+('Terre assolée 0-20cm'!$C160*'Valeur de calcul'!$C$5)+(LN('Terre assolée 0-20cm'!$D160)*'Valeur de calcul'!$C$6)+('Terre assolée 0-20cm'!$E160*'Valeur de calcul'!$C$7)+'Valeur de calcul'!$C$3),1)</f>
        <v>#NUM!</v>
      </c>
      <c r="S160" s="11" t="e">
        <f>ROUND(EXP(LN($R160)-2*'Valeur de calcul'!$C$8),1)</f>
        <v>#NUM!</v>
      </c>
      <c r="T160" s="11" t="e">
        <f>ROUND(EXP(LN($R160)-1*'Valeur de calcul'!$C$8),1)</f>
        <v>#NUM!</v>
      </c>
      <c r="U160" s="11" t="e">
        <f>ROUND(EXP(LN($R160)+1*'Valeur de calcul'!$C$8),1)</f>
        <v>#NUM!</v>
      </c>
      <c r="V160" s="11" t="e">
        <f>ROUND(EXP(LN($R160)+2*'Valeur de calcul'!$C$8),1)</f>
        <v>#NUM!</v>
      </c>
      <c r="W160" s="11" t="str">
        <f t="shared" si="16"/>
        <v xml:space="preserve"> </v>
      </c>
      <c r="X160" s="11"/>
      <c r="Y160" s="4" t="e">
        <f t="shared" si="17"/>
        <v>#NUM!</v>
      </c>
      <c r="Z160" s="11" t="e">
        <f>IF($Y160=0," ",IF($Y160&lt;EXP(-2*'Valeur de calcul'!$B$8),"très basse", IF($Y160&lt;EXP(-1*'Valeur de calcul'!$B$8),"basse",IF($Y160&gt;EXP(2*'Valeur de calcul'!$B$8),"très élevée",IF($Y160&gt;EXP('Valeur de calcul'!$B$8),"élevée","normal")))))</f>
        <v>#NUM!</v>
      </c>
      <c r="AA160" s="4" t="e">
        <f t="shared" si="18"/>
        <v>#NUM!</v>
      </c>
      <c r="AB160" s="11" t="e">
        <f>IF($AA160=0," ",IF($AA160&lt;EXP(-2*'Valeur de calcul'!$C$8),"très basse", IF($AA160&lt;EXP(-1*'Valeur de calcul'!$C$8),"basse",IF($AA160&gt;EXP(2*'Valeur de calcul'!$C$8),"très élevée",IF($AA160&gt;EXP('Valeur de calcul'!$C$8),"élevée","normal")))))</f>
        <v>#NUM!</v>
      </c>
      <c r="AC160" s="11"/>
      <c r="AD160" s="11" t="e">
        <f t="shared" si="19"/>
        <v>#DIV/0!</v>
      </c>
      <c r="AE160" s="11" t="e">
        <f t="shared" si="20"/>
        <v>#DIV/0!</v>
      </c>
    </row>
    <row r="161" spans="1:31" x14ac:dyDescent="0.25">
      <c r="A161" s="9"/>
      <c r="B161" s="9"/>
      <c r="C161" s="9"/>
      <c r="D161" s="9"/>
      <c r="E161" s="9"/>
      <c r="F161" s="9"/>
      <c r="G161" s="9"/>
      <c r="H161" s="9"/>
      <c r="I161" s="11"/>
      <c r="J161" s="11">
        <f t="shared" si="14"/>
        <v>0</v>
      </c>
      <c r="K161" s="11" t="e">
        <f>ROUND((EXP(LN('Terre assolée 0-20cm'!$B161)*'Valeur de calcul'!$B$4+'Terre assolée 0-20cm'!$C161*'Valeur de calcul'!$B$5+LN('Terre assolée 0-20cm'!$D161)*'Valeur de calcul'!$B$6+'Terre assolée 0-20cm'!$E161*'Valeur de calcul'!$B$7+'Valeur de calcul'!$B$3)/24)/(44/12),3)</f>
        <v>#NUM!</v>
      </c>
      <c r="L161" s="11" t="e">
        <f>ROUND(EXP(LN($K161)-2*'Valeur de calcul'!$B$8),3)</f>
        <v>#NUM!</v>
      </c>
      <c r="M161" s="11" t="e">
        <f>ROUND(EXP(LN($K161)-'Valeur de calcul'!$B$8),3)</f>
        <v>#NUM!</v>
      </c>
      <c r="N161" s="11" t="e">
        <f>ROUND(EXP(LN($K161)+'Valeur de calcul'!$B$8),3)</f>
        <v>#NUM!</v>
      </c>
      <c r="O161" s="11" t="e">
        <f>ROUND(EXP(LN($K161)+2*'Valeur de calcul'!$B$8),3)</f>
        <v>#NUM!</v>
      </c>
      <c r="P161" s="11" t="str">
        <f t="shared" si="15"/>
        <v xml:space="preserve"> </v>
      </c>
      <c r="Q161" s="11"/>
      <c r="R161" s="5" t="e">
        <f>ROUND(EXP((LN($B161)*'Valeur de calcul'!$C$4)+('Terre assolée 0-20cm'!$C161*'Valeur de calcul'!$C$5)+(LN('Terre assolée 0-20cm'!$D161)*'Valeur de calcul'!$C$6)+('Terre assolée 0-20cm'!$E161*'Valeur de calcul'!$C$7)+'Valeur de calcul'!$C$3),1)</f>
        <v>#NUM!</v>
      </c>
      <c r="S161" s="11" t="e">
        <f>ROUND(EXP(LN($R161)-2*'Valeur de calcul'!$C$8),1)</f>
        <v>#NUM!</v>
      </c>
      <c r="T161" s="11" t="e">
        <f>ROUND(EXP(LN($R161)-1*'Valeur de calcul'!$C$8),1)</f>
        <v>#NUM!</v>
      </c>
      <c r="U161" s="11" t="e">
        <f>ROUND(EXP(LN($R161)+1*'Valeur de calcul'!$C$8),1)</f>
        <v>#NUM!</v>
      </c>
      <c r="V161" s="11" t="e">
        <f>ROUND(EXP(LN($R161)+2*'Valeur de calcul'!$C$8),1)</f>
        <v>#NUM!</v>
      </c>
      <c r="W161" s="11" t="str">
        <f t="shared" si="16"/>
        <v xml:space="preserve"> </v>
      </c>
      <c r="X161" s="11"/>
      <c r="Y161" s="4" t="e">
        <f t="shared" si="17"/>
        <v>#NUM!</v>
      </c>
      <c r="Z161" s="11" t="e">
        <f>IF($Y161=0," ",IF($Y161&lt;EXP(-2*'Valeur de calcul'!$B$8),"très basse", IF($Y161&lt;EXP(-1*'Valeur de calcul'!$B$8),"basse",IF($Y161&gt;EXP(2*'Valeur de calcul'!$B$8),"très élevée",IF($Y161&gt;EXP('Valeur de calcul'!$B$8),"élevée","normal")))))</f>
        <v>#NUM!</v>
      </c>
      <c r="AA161" s="4" t="e">
        <f t="shared" si="18"/>
        <v>#NUM!</v>
      </c>
      <c r="AB161" s="11" t="e">
        <f>IF($AA161=0," ",IF($AA161&lt;EXP(-2*'Valeur de calcul'!$C$8),"très basse", IF($AA161&lt;EXP(-1*'Valeur de calcul'!$C$8),"basse",IF($AA161&gt;EXP(2*'Valeur de calcul'!$C$8),"très élevée",IF($AA161&gt;EXP('Valeur de calcul'!$C$8),"élevée","normal")))))</f>
        <v>#NUM!</v>
      </c>
      <c r="AC161" s="11"/>
      <c r="AD161" s="11" t="e">
        <f t="shared" si="19"/>
        <v>#DIV/0!</v>
      </c>
      <c r="AE161" s="11" t="e">
        <f t="shared" si="20"/>
        <v>#DIV/0!</v>
      </c>
    </row>
    <row r="162" spans="1:31" x14ac:dyDescent="0.25">
      <c r="A162" s="9"/>
      <c r="B162" s="9"/>
      <c r="C162" s="9"/>
      <c r="D162" s="9"/>
      <c r="E162" s="9"/>
      <c r="F162" s="9"/>
      <c r="G162" s="9"/>
      <c r="H162" s="9"/>
      <c r="I162" s="11"/>
      <c r="J162" s="11">
        <f t="shared" si="14"/>
        <v>0</v>
      </c>
      <c r="K162" s="11" t="e">
        <f>ROUND((EXP(LN('Terre assolée 0-20cm'!$B162)*'Valeur de calcul'!$B$4+'Terre assolée 0-20cm'!$C162*'Valeur de calcul'!$B$5+LN('Terre assolée 0-20cm'!$D162)*'Valeur de calcul'!$B$6+'Terre assolée 0-20cm'!$E162*'Valeur de calcul'!$B$7+'Valeur de calcul'!$B$3)/24)/(44/12),3)</f>
        <v>#NUM!</v>
      </c>
      <c r="L162" s="11" t="e">
        <f>ROUND(EXP(LN($K162)-2*'Valeur de calcul'!$B$8),3)</f>
        <v>#NUM!</v>
      </c>
      <c r="M162" s="11" t="e">
        <f>ROUND(EXP(LN($K162)-'Valeur de calcul'!$B$8),3)</f>
        <v>#NUM!</v>
      </c>
      <c r="N162" s="11" t="e">
        <f>ROUND(EXP(LN($K162)+'Valeur de calcul'!$B$8),3)</f>
        <v>#NUM!</v>
      </c>
      <c r="O162" s="11" t="e">
        <f>ROUND(EXP(LN($K162)+2*'Valeur de calcul'!$B$8),3)</f>
        <v>#NUM!</v>
      </c>
      <c r="P162" s="11" t="str">
        <f t="shared" si="15"/>
        <v xml:space="preserve"> </v>
      </c>
      <c r="Q162" s="11"/>
      <c r="R162" s="5" t="e">
        <f>ROUND(EXP((LN($B162)*'Valeur de calcul'!$C$4)+('Terre assolée 0-20cm'!$C162*'Valeur de calcul'!$C$5)+(LN('Terre assolée 0-20cm'!$D162)*'Valeur de calcul'!$C$6)+('Terre assolée 0-20cm'!$E162*'Valeur de calcul'!$C$7)+'Valeur de calcul'!$C$3),1)</f>
        <v>#NUM!</v>
      </c>
      <c r="S162" s="11" t="e">
        <f>ROUND(EXP(LN($R162)-2*'Valeur de calcul'!$C$8),1)</f>
        <v>#NUM!</v>
      </c>
      <c r="T162" s="11" t="e">
        <f>ROUND(EXP(LN($R162)-1*'Valeur de calcul'!$C$8),1)</f>
        <v>#NUM!</v>
      </c>
      <c r="U162" s="11" t="e">
        <f>ROUND(EXP(LN($R162)+1*'Valeur de calcul'!$C$8),1)</f>
        <v>#NUM!</v>
      </c>
      <c r="V162" s="11" t="e">
        <f>ROUND(EXP(LN($R162)+2*'Valeur de calcul'!$C$8),1)</f>
        <v>#NUM!</v>
      </c>
      <c r="W162" s="11" t="str">
        <f t="shared" si="16"/>
        <v xml:space="preserve"> </v>
      </c>
      <c r="X162" s="11"/>
      <c r="Y162" s="4" t="e">
        <f t="shared" si="17"/>
        <v>#NUM!</v>
      </c>
      <c r="Z162" s="11" t="e">
        <f>IF($Y162=0," ",IF($Y162&lt;EXP(-2*'Valeur de calcul'!$B$8),"très basse", IF($Y162&lt;EXP(-1*'Valeur de calcul'!$B$8),"basse",IF($Y162&gt;EXP(2*'Valeur de calcul'!$B$8),"très élevée",IF($Y162&gt;EXP('Valeur de calcul'!$B$8),"élevée","normal")))))</f>
        <v>#NUM!</v>
      </c>
      <c r="AA162" s="4" t="e">
        <f t="shared" si="18"/>
        <v>#NUM!</v>
      </c>
      <c r="AB162" s="11" t="e">
        <f>IF($AA162=0," ",IF($AA162&lt;EXP(-2*'Valeur de calcul'!$C$8),"très basse", IF($AA162&lt;EXP(-1*'Valeur de calcul'!$C$8),"basse",IF($AA162&gt;EXP(2*'Valeur de calcul'!$C$8),"très élevée",IF($AA162&gt;EXP('Valeur de calcul'!$C$8),"élevée","normal")))))</f>
        <v>#NUM!</v>
      </c>
      <c r="AC162" s="11"/>
      <c r="AD162" s="11" t="e">
        <f t="shared" si="19"/>
        <v>#DIV/0!</v>
      </c>
      <c r="AE162" s="11" t="e">
        <f t="shared" si="20"/>
        <v>#DIV/0!</v>
      </c>
    </row>
    <row r="163" spans="1:31" x14ac:dyDescent="0.25">
      <c r="A163" s="9"/>
      <c r="B163" s="9"/>
      <c r="C163" s="9"/>
      <c r="D163" s="9"/>
      <c r="E163" s="9"/>
      <c r="F163" s="9"/>
      <c r="G163" s="9"/>
      <c r="H163" s="9"/>
      <c r="I163" s="11"/>
      <c r="J163" s="11">
        <f t="shared" si="14"/>
        <v>0</v>
      </c>
      <c r="K163" s="11" t="e">
        <f>ROUND((EXP(LN('Terre assolée 0-20cm'!$B163)*'Valeur de calcul'!$B$4+'Terre assolée 0-20cm'!$C163*'Valeur de calcul'!$B$5+LN('Terre assolée 0-20cm'!$D163)*'Valeur de calcul'!$B$6+'Terre assolée 0-20cm'!$E163*'Valeur de calcul'!$B$7+'Valeur de calcul'!$B$3)/24)/(44/12),3)</f>
        <v>#NUM!</v>
      </c>
      <c r="L163" s="11" t="e">
        <f>ROUND(EXP(LN($K163)-2*'Valeur de calcul'!$B$8),3)</f>
        <v>#NUM!</v>
      </c>
      <c r="M163" s="11" t="e">
        <f>ROUND(EXP(LN($K163)-'Valeur de calcul'!$B$8),3)</f>
        <v>#NUM!</v>
      </c>
      <c r="N163" s="11" t="e">
        <f>ROUND(EXP(LN($K163)+'Valeur de calcul'!$B$8),3)</f>
        <v>#NUM!</v>
      </c>
      <c r="O163" s="11" t="e">
        <f>ROUND(EXP(LN($K163)+2*'Valeur de calcul'!$B$8),3)</f>
        <v>#NUM!</v>
      </c>
      <c r="P163" s="11" t="str">
        <f t="shared" si="15"/>
        <v xml:space="preserve"> </v>
      </c>
      <c r="Q163" s="11"/>
      <c r="R163" s="5" t="e">
        <f>ROUND(EXP((LN($B163)*'Valeur de calcul'!$C$4)+('Terre assolée 0-20cm'!$C163*'Valeur de calcul'!$C$5)+(LN('Terre assolée 0-20cm'!$D163)*'Valeur de calcul'!$C$6)+('Terre assolée 0-20cm'!$E163*'Valeur de calcul'!$C$7)+'Valeur de calcul'!$C$3),1)</f>
        <v>#NUM!</v>
      </c>
      <c r="S163" s="11" t="e">
        <f>ROUND(EXP(LN($R163)-2*'Valeur de calcul'!$C$8),1)</f>
        <v>#NUM!</v>
      </c>
      <c r="T163" s="11" t="e">
        <f>ROUND(EXP(LN($R163)-1*'Valeur de calcul'!$C$8),1)</f>
        <v>#NUM!</v>
      </c>
      <c r="U163" s="11" t="e">
        <f>ROUND(EXP(LN($R163)+1*'Valeur de calcul'!$C$8),1)</f>
        <v>#NUM!</v>
      </c>
      <c r="V163" s="11" t="e">
        <f>ROUND(EXP(LN($R163)+2*'Valeur de calcul'!$C$8),1)</f>
        <v>#NUM!</v>
      </c>
      <c r="W163" s="11" t="str">
        <f t="shared" si="16"/>
        <v xml:space="preserve"> </v>
      </c>
      <c r="X163" s="11"/>
      <c r="Y163" s="4" t="e">
        <f t="shared" si="17"/>
        <v>#NUM!</v>
      </c>
      <c r="Z163" s="11" t="e">
        <f>IF($Y163=0," ",IF($Y163&lt;EXP(-2*'Valeur de calcul'!$B$8),"très basse", IF($Y163&lt;EXP(-1*'Valeur de calcul'!$B$8),"basse",IF($Y163&gt;EXP(2*'Valeur de calcul'!$B$8),"très élevée",IF($Y163&gt;EXP('Valeur de calcul'!$B$8),"élevée","normal")))))</f>
        <v>#NUM!</v>
      </c>
      <c r="AA163" s="4" t="e">
        <f t="shared" si="18"/>
        <v>#NUM!</v>
      </c>
      <c r="AB163" s="11" t="e">
        <f>IF($AA163=0," ",IF($AA163&lt;EXP(-2*'Valeur de calcul'!$C$8),"très basse", IF($AA163&lt;EXP(-1*'Valeur de calcul'!$C$8),"basse",IF($AA163&gt;EXP(2*'Valeur de calcul'!$C$8),"très élevée",IF($AA163&gt;EXP('Valeur de calcul'!$C$8),"élevée","normal")))))</f>
        <v>#NUM!</v>
      </c>
      <c r="AC163" s="11"/>
      <c r="AD163" s="11" t="e">
        <f t="shared" si="19"/>
        <v>#DIV/0!</v>
      </c>
      <c r="AE163" s="11" t="e">
        <f t="shared" si="20"/>
        <v>#DIV/0!</v>
      </c>
    </row>
    <row r="164" spans="1:31" x14ac:dyDescent="0.25">
      <c r="A164" s="9"/>
      <c r="B164" s="9"/>
      <c r="C164" s="9"/>
      <c r="D164" s="9"/>
      <c r="E164" s="9"/>
      <c r="F164" s="9"/>
      <c r="G164" s="9"/>
      <c r="H164" s="9"/>
      <c r="I164" s="11"/>
      <c r="J164" s="11">
        <f t="shared" si="14"/>
        <v>0</v>
      </c>
      <c r="K164" s="11" t="e">
        <f>ROUND((EXP(LN('Terre assolée 0-20cm'!$B164)*'Valeur de calcul'!$B$4+'Terre assolée 0-20cm'!$C164*'Valeur de calcul'!$B$5+LN('Terre assolée 0-20cm'!$D164)*'Valeur de calcul'!$B$6+'Terre assolée 0-20cm'!$E164*'Valeur de calcul'!$B$7+'Valeur de calcul'!$B$3)/24)/(44/12),3)</f>
        <v>#NUM!</v>
      </c>
      <c r="L164" s="11" t="e">
        <f>ROUND(EXP(LN($K164)-2*'Valeur de calcul'!$B$8),3)</f>
        <v>#NUM!</v>
      </c>
      <c r="M164" s="11" t="e">
        <f>ROUND(EXP(LN($K164)-'Valeur de calcul'!$B$8),3)</f>
        <v>#NUM!</v>
      </c>
      <c r="N164" s="11" t="e">
        <f>ROUND(EXP(LN($K164)+'Valeur de calcul'!$B$8),3)</f>
        <v>#NUM!</v>
      </c>
      <c r="O164" s="11" t="e">
        <f>ROUND(EXP(LN($K164)+2*'Valeur de calcul'!$B$8),3)</f>
        <v>#NUM!</v>
      </c>
      <c r="P164" s="11" t="str">
        <f t="shared" si="15"/>
        <v xml:space="preserve"> </v>
      </c>
      <c r="Q164" s="11"/>
      <c r="R164" s="5" t="e">
        <f>ROUND(EXP((LN($B164)*'Valeur de calcul'!$C$4)+('Terre assolée 0-20cm'!$C164*'Valeur de calcul'!$C$5)+(LN('Terre assolée 0-20cm'!$D164)*'Valeur de calcul'!$C$6)+('Terre assolée 0-20cm'!$E164*'Valeur de calcul'!$C$7)+'Valeur de calcul'!$C$3),1)</f>
        <v>#NUM!</v>
      </c>
      <c r="S164" s="11" t="e">
        <f>ROUND(EXP(LN($R164)-2*'Valeur de calcul'!$C$8),1)</f>
        <v>#NUM!</v>
      </c>
      <c r="T164" s="11" t="e">
        <f>ROUND(EXP(LN($R164)-1*'Valeur de calcul'!$C$8),1)</f>
        <v>#NUM!</v>
      </c>
      <c r="U164" s="11" t="e">
        <f>ROUND(EXP(LN($R164)+1*'Valeur de calcul'!$C$8),1)</f>
        <v>#NUM!</v>
      </c>
      <c r="V164" s="11" t="e">
        <f>ROUND(EXP(LN($R164)+2*'Valeur de calcul'!$C$8),1)</f>
        <v>#NUM!</v>
      </c>
      <c r="W164" s="11" t="str">
        <f t="shared" si="16"/>
        <v xml:space="preserve"> </v>
      </c>
      <c r="X164" s="11"/>
      <c r="Y164" s="4" t="e">
        <f t="shared" si="17"/>
        <v>#NUM!</v>
      </c>
      <c r="Z164" s="11" t="e">
        <f>IF($Y164=0," ",IF($Y164&lt;EXP(-2*'Valeur de calcul'!$B$8),"très basse", IF($Y164&lt;EXP(-1*'Valeur de calcul'!$B$8),"basse",IF($Y164&gt;EXP(2*'Valeur de calcul'!$B$8),"très élevée",IF($Y164&gt;EXP('Valeur de calcul'!$B$8),"élevée","normal")))))</f>
        <v>#NUM!</v>
      </c>
      <c r="AA164" s="4" t="e">
        <f t="shared" si="18"/>
        <v>#NUM!</v>
      </c>
      <c r="AB164" s="11" t="e">
        <f>IF($AA164=0," ",IF($AA164&lt;EXP(-2*'Valeur de calcul'!$C$8),"très basse", IF($AA164&lt;EXP(-1*'Valeur de calcul'!$C$8),"basse",IF($AA164&gt;EXP(2*'Valeur de calcul'!$C$8),"très élevée",IF($AA164&gt;EXP('Valeur de calcul'!$C$8),"élevée","normal")))))</f>
        <v>#NUM!</v>
      </c>
      <c r="AC164" s="11"/>
      <c r="AD164" s="11" t="e">
        <f t="shared" si="19"/>
        <v>#DIV/0!</v>
      </c>
      <c r="AE164" s="11" t="e">
        <f t="shared" si="20"/>
        <v>#DIV/0!</v>
      </c>
    </row>
    <row r="165" spans="1:31" x14ac:dyDescent="0.25">
      <c r="A165" s="9"/>
      <c r="B165" s="9"/>
      <c r="C165" s="9"/>
      <c r="D165" s="9"/>
      <c r="E165" s="9"/>
      <c r="F165" s="9"/>
      <c r="G165" s="9"/>
      <c r="H165" s="9"/>
      <c r="I165" s="11"/>
      <c r="J165" s="11">
        <f t="shared" si="14"/>
        <v>0</v>
      </c>
      <c r="K165" s="11" t="e">
        <f>ROUND((EXP(LN('Terre assolée 0-20cm'!$B165)*'Valeur de calcul'!$B$4+'Terre assolée 0-20cm'!$C165*'Valeur de calcul'!$B$5+LN('Terre assolée 0-20cm'!$D165)*'Valeur de calcul'!$B$6+'Terre assolée 0-20cm'!$E165*'Valeur de calcul'!$B$7+'Valeur de calcul'!$B$3)/24)/(44/12),3)</f>
        <v>#NUM!</v>
      </c>
      <c r="L165" s="11" t="e">
        <f>ROUND(EXP(LN($K165)-2*'Valeur de calcul'!$B$8),3)</f>
        <v>#NUM!</v>
      </c>
      <c r="M165" s="11" t="e">
        <f>ROUND(EXP(LN($K165)-'Valeur de calcul'!$B$8),3)</f>
        <v>#NUM!</v>
      </c>
      <c r="N165" s="11" t="e">
        <f>ROUND(EXP(LN($K165)+'Valeur de calcul'!$B$8),3)</f>
        <v>#NUM!</v>
      </c>
      <c r="O165" s="11" t="e">
        <f>ROUND(EXP(LN($K165)+2*'Valeur de calcul'!$B$8),3)</f>
        <v>#NUM!</v>
      </c>
      <c r="P165" s="11" t="str">
        <f t="shared" si="15"/>
        <v xml:space="preserve"> </v>
      </c>
      <c r="Q165" s="11"/>
      <c r="R165" s="5" t="e">
        <f>ROUND(EXP((LN($B165)*'Valeur de calcul'!$C$4)+('Terre assolée 0-20cm'!$C165*'Valeur de calcul'!$C$5)+(LN('Terre assolée 0-20cm'!$D165)*'Valeur de calcul'!$C$6)+('Terre assolée 0-20cm'!$E165*'Valeur de calcul'!$C$7)+'Valeur de calcul'!$C$3),1)</f>
        <v>#NUM!</v>
      </c>
      <c r="S165" s="11" t="e">
        <f>ROUND(EXP(LN($R165)-2*'Valeur de calcul'!$C$8),1)</f>
        <v>#NUM!</v>
      </c>
      <c r="T165" s="11" t="e">
        <f>ROUND(EXP(LN($R165)-1*'Valeur de calcul'!$C$8),1)</f>
        <v>#NUM!</v>
      </c>
      <c r="U165" s="11" t="e">
        <f>ROUND(EXP(LN($R165)+1*'Valeur de calcul'!$C$8),1)</f>
        <v>#NUM!</v>
      </c>
      <c r="V165" s="11" t="e">
        <f>ROUND(EXP(LN($R165)+2*'Valeur de calcul'!$C$8),1)</f>
        <v>#NUM!</v>
      </c>
      <c r="W165" s="11" t="str">
        <f t="shared" si="16"/>
        <v xml:space="preserve"> </v>
      </c>
      <c r="X165" s="11"/>
      <c r="Y165" s="4" t="e">
        <f t="shared" si="17"/>
        <v>#NUM!</v>
      </c>
      <c r="Z165" s="11" t="e">
        <f>IF($Y165=0," ",IF($Y165&lt;EXP(-2*'Valeur de calcul'!$B$8),"très basse", IF($Y165&lt;EXP(-1*'Valeur de calcul'!$B$8),"basse",IF($Y165&gt;EXP(2*'Valeur de calcul'!$B$8),"très élevée",IF($Y165&gt;EXP('Valeur de calcul'!$B$8),"élevée","normal")))))</f>
        <v>#NUM!</v>
      </c>
      <c r="AA165" s="4" t="e">
        <f t="shared" si="18"/>
        <v>#NUM!</v>
      </c>
      <c r="AB165" s="11" t="e">
        <f>IF($AA165=0," ",IF($AA165&lt;EXP(-2*'Valeur de calcul'!$C$8),"très basse", IF($AA165&lt;EXP(-1*'Valeur de calcul'!$C$8),"basse",IF($AA165&gt;EXP(2*'Valeur de calcul'!$C$8),"très élevée",IF($AA165&gt;EXP('Valeur de calcul'!$C$8),"élevée","normal")))))</f>
        <v>#NUM!</v>
      </c>
      <c r="AC165" s="11"/>
      <c r="AD165" s="11" t="e">
        <f t="shared" si="19"/>
        <v>#DIV/0!</v>
      </c>
      <c r="AE165" s="11" t="e">
        <f t="shared" si="20"/>
        <v>#DIV/0!</v>
      </c>
    </row>
    <row r="166" spans="1:31" x14ac:dyDescent="0.25">
      <c r="A166" s="9"/>
      <c r="B166" s="9"/>
      <c r="C166" s="9"/>
      <c r="D166" s="9"/>
      <c r="E166" s="9"/>
      <c r="F166" s="9"/>
      <c r="G166" s="9"/>
      <c r="H166" s="9"/>
      <c r="I166" s="11"/>
      <c r="J166" s="11">
        <f t="shared" si="14"/>
        <v>0</v>
      </c>
      <c r="K166" s="11" t="e">
        <f>ROUND((EXP(LN('Terre assolée 0-20cm'!$B166)*'Valeur de calcul'!$B$4+'Terre assolée 0-20cm'!$C166*'Valeur de calcul'!$B$5+LN('Terre assolée 0-20cm'!$D166)*'Valeur de calcul'!$B$6+'Terre assolée 0-20cm'!$E166*'Valeur de calcul'!$B$7+'Valeur de calcul'!$B$3)/24)/(44/12),3)</f>
        <v>#NUM!</v>
      </c>
      <c r="L166" s="11" t="e">
        <f>ROUND(EXP(LN($K166)-2*'Valeur de calcul'!$B$8),3)</f>
        <v>#NUM!</v>
      </c>
      <c r="M166" s="11" t="e">
        <f>ROUND(EXP(LN($K166)-'Valeur de calcul'!$B$8),3)</f>
        <v>#NUM!</v>
      </c>
      <c r="N166" s="11" t="e">
        <f>ROUND(EXP(LN($K166)+'Valeur de calcul'!$B$8),3)</f>
        <v>#NUM!</v>
      </c>
      <c r="O166" s="11" t="e">
        <f>ROUND(EXP(LN($K166)+2*'Valeur de calcul'!$B$8),3)</f>
        <v>#NUM!</v>
      </c>
      <c r="P166" s="11" t="str">
        <f t="shared" si="15"/>
        <v xml:space="preserve"> </v>
      </c>
      <c r="Q166" s="11"/>
      <c r="R166" s="5" t="e">
        <f>ROUND(EXP((LN($B166)*'Valeur de calcul'!$C$4)+('Terre assolée 0-20cm'!$C166*'Valeur de calcul'!$C$5)+(LN('Terre assolée 0-20cm'!$D166)*'Valeur de calcul'!$C$6)+('Terre assolée 0-20cm'!$E166*'Valeur de calcul'!$C$7)+'Valeur de calcul'!$C$3),1)</f>
        <v>#NUM!</v>
      </c>
      <c r="S166" s="11" t="e">
        <f>ROUND(EXP(LN($R166)-2*'Valeur de calcul'!$C$8),1)</f>
        <v>#NUM!</v>
      </c>
      <c r="T166" s="11" t="e">
        <f>ROUND(EXP(LN($R166)-1*'Valeur de calcul'!$C$8),1)</f>
        <v>#NUM!</v>
      </c>
      <c r="U166" s="11" t="e">
        <f>ROUND(EXP(LN($R166)+1*'Valeur de calcul'!$C$8),1)</f>
        <v>#NUM!</v>
      </c>
      <c r="V166" s="11" t="e">
        <f>ROUND(EXP(LN($R166)+2*'Valeur de calcul'!$C$8),1)</f>
        <v>#NUM!</v>
      </c>
      <c r="W166" s="11" t="str">
        <f t="shared" si="16"/>
        <v xml:space="preserve"> </v>
      </c>
      <c r="X166" s="11"/>
      <c r="Y166" s="4" t="e">
        <f t="shared" si="17"/>
        <v>#NUM!</v>
      </c>
      <c r="Z166" s="11" t="e">
        <f>IF($Y166=0," ",IF($Y166&lt;EXP(-2*'Valeur de calcul'!$B$8),"très basse", IF($Y166&lt;EXP(-1*'Valeur de calcul'!$B$8),"basse",IF($Y166&gt;EXP(2*'Valeur de calcul'!$B$8),"très élevée",IF($Y166&gt;EXP('Valeur de calcul'!$B$8),"élevée","normal")))))</f>
        <v>#NUM!</v>
      </c>
      <c r="AA166" s="4" t="e">
        <f t="shared" si="18"/>
        <v>#NUM!</v>
      </c>
      <c r="AB166" s="11" t="e">
        <f>IF($AA166=0," ",IF($AA166&lt;EXP(-2*'Valeur de calcul'!$C$8),"très basse", IF($AA166&lt;EXP(-1*'Valeur de calcul'!$C$8),"basse",IF($AA166&gt;EXP(2*'Valeur de calcul'!$C$8),"très élevée",IF($AA166&gt;EXP('Valeur de calcul'!$C$8),"élevée","normal")))))</f>
        <v>#NUM!</v>
      </c>
      <c r="AC166" s="11"/>
      <c r="AD166" s="11" t="e">
        <f t="shared" si="19"/>
        <v>#DIV/0!</v>
      </c>
      <c r="AE166" s="11" t="e">
        <f t="shared" si="20"/>
        <v>#DIV/0!</v>
      </c>
    </row>
    <row r="167" spans="1:31" x14ac:dyDescent="0.25">
      <c r="A167" s="9"/>
      <c r="B167" s="9"/>
      <c r="C167" s="9"/>
      <c r="D167" s="9"/>
      <c r="E167" s="9"/>
      <c r="F167" s="9"/>
      <c r="G167" s="9"/>
      <c r="H167" s="9"/>
      <c r="I167" s="11"/>
      <c r="J167" s="11">
        <f t="shared" si="14"/>
        <v>0</v>
      </c>
      <c r="K167" s="11" t="e">
        <f>ROUND((EXP(LN('Terre assolée 0-20cm'!$B167)*'Valeur de calcul'!$B$4+'Terre assolée 0-20cm'!$C167*'Valeur de calcul'!$B$5+LN('Terre assolée 0-20cm'!$D167)*'Valeur de calcul'!$B$6+'Terre assolée 0-20cm'!$E167*'Valeur de calcul'!$B$7+'Valeur de calcul'!$B$3)/24)/(44/12),3)</f>
        <v>#NUM!</v>
      </c>
      <c r="L167" s="11" t="e">
        <f>ROUND(EXP(LN($K167)-2*'Valeur de calcul'!$B$8),3)</f>
        <v>#NUM!</v>
      </c>
      <c r="M167" s="11" t="e">
        <f>ROUND(EXP(LN($K167)-'Valeur de calcul'!$B$8),3)</f>
        <v>#NUM!</v>
      </c>
      <c r="N167" s="11" t="e">
        <f>ROUND(EXP(LN($K167)+'Valeur de calcul'!$B$8),3)</f>
        <v>#NUM!</v>
      </c>
      <c r="O167" s="11" t="e">
        <f>ROUND(EXP(LN($K167)+2*'Valeur de calcul'!$B$8),3)</f>
        <v>#NUM!</v>
      </c>
      <c r="P167" s="11" t="str">
        <f t="shared" si="15"/>
        <v xml:space="preserve"> </v>
      </c>
      <c r="Q167" s="11"/>
      <c r="R167" s="5" t="e">
        <f>ROUND(EXP((LN($B167)*'Valeur de calcul'!$C$4)+('Terre assolée 0-20cm'!$C167*'Valeur de calcul'!$C$5)+(LN('Terre assolée 0-20cm'!$D167)*'Valeur de calcul'!$C$6)+('Terre assolée 0-20cm'!$E167*'Valeur de calcul'!$C$7)+'Valeur de calcul'!$C$3),1)</f>
        <v>#NUM!</v>
      </c>
      <c r="S167" s="11" t="e">
        <f>ROUND(EXP(LN($R167)-2*'Valeur de calcul'!$C$8),1)</f>
        <v>#NUM!</v>
      </c>
      <c r="T167" s="11" t="e">
        <f>ROUND(EXP(LN($R167)-1*'Valeur de calcul'!$C$8),1)</f>
        <v>#NUM!</v>
      </c>
      <c r="U167" s="11" t="e">
        <f>ROUND(EXP(LN($R167)+1*'Valeur de calcul'!$C$8),1)</f>
        <v>#NUM!</v>
      </c>
      <c r="V167" s="11" t="e">
        <f>ROUND(EXP(LN($R167)+2*'Valeur de calcul'!$C$8),1)</f>
        <v>#NUM!</v>
      </c>
      <c r="W167" s="11" t="str">
        <f t="shared" si="16"/>
        <v xml:space="preserve"> </v>
      </c>
      <c r="X167" s="11"/>
      <c r="Y167" s="4" t="e">
        <f t="shared" si="17"/>
        <v>#NUM!</v>
      </c>
      <c r="Z167" s="11" t="e">
        <f>IF($Y167=0," ",IF($Y167&lt;EXP(-2*'Valeur de calcul'!$B$8),"très basse", IF($Y167&lt;EXP(-1*'Valeur de calcul'!$B$8),"basse",IF($Y167&gt;EXP(2*'Valeur de calcul'!$B$8),"très élevée",IF($Y167&gt;EXP('Valeur de calcul'!$B$8),"élevée","normal")))))</f>
        <v>#NUM!</v>
      </c>
      <c r="AA167" s="4" t="e">
        <f t="shared" si="18"/>
        <v>#NUM!</v>
      </c>
      <c r="AB167" s="11" t="e">
        <f>IF($AA167=0," ",IF($AA167&lt;EXP(-2*'Valeur de calcul'!$C$8),"très basse", IF($AA167&lt;EXP(-1*'Valeur de calcul'!$C$8),"basse",IF($AA167&gt;EXP(2*'Valeur de calcul'!$C$8),"très élevée",IF($AA167&gt;EXP('Valeur de calcul'!$C$8),"élevée","normal")))))</f>
        <v>#NUM!</v>
      </c>
      <c r="AC167" s="11"/>
      <c r="AD167" s="11" t="e">
        <f t="shared" si="19"/>
        <v>#DIV/0!</v>
      </c>
      <c r="AE167" s="11" t="e">
        <f t="shared" si="20"/>
        <v>#DIV/0!</v>
      </c>
    </row>
    <row r="168" spans="1:31" x14ac:dyDescent="0.25">
      <c r="A168" s="9"/>
      <c r="B168" s="9"/>
      <c r="C168" s="9"/>
      <c r="D168" s="9"/>
      <c r="E168" s="9"/>
      <c r="F168" s="9"/>
      <c r="G168" s="9"/>
      <c r="H168" s="9"/>
      <c r="I168" s="11"/>
      <c r="J168" s="11">
        <f t="shared" si="14"/>
        <v>0</v>
      </c>
      <c r="K168" s="11" t="e">
        <f>ROUND((EXP(LN('Terre assolée 0-20cm'!$B168)*'Valeur de calcul'!$B$4+'Terre assolée 0-20cm'!$C168*'Valeur de calcul'!$B$5+LN('Terre assolée 0-20cm'!$D168)*'Valeur de calcul'!$B$6+'Terre assolée 0-20cm'!$E168*'Valeur de calcul'!$B$7+'Valeur de calcul'!$B$3)/24)/(44/12),3)</f>
        <v>#NUM!</v>
      </c>
      <c r="L168" s="11" t="e">
        <f>ROUND(EXP(LN($K168)-2*'Valeur de calcul'!$B$8),3)</f>
        <v>#NUM!</v>
      </c>
      <c r="M168" s="11" t="e">
        <f>ROUND(EXP(LN($K168)-'Valeur de calcul'!$B$8),3)</f>
        <v>#NUM!</v>
      </c>
      <c r="N168" s="11" t="e">
        <f>ROUND(EXP(LN($K168)+'Valeur de calcul'!$B$8),3)</f>
        <v>#NUM!</v>
      </c>
      <c r="O168" s="11" t="e">
        <f>ROUND(EXP(LN($K168)+2*'Valeur de calcul'!$B$8),3)</f>
        <v>#NUM!</v>
      </c>
      <c r="P168" s="11" t="str">
        <f t="shared" si="15"/>
        <v xml:space="preserve"> </v>
      </c>
      <c r="Q168" s="11"/>
      <c r="R168" s="5" t="e">
        <f>ROUND(EXP((LN($B168)*'Valeur de calcul'!$C$4)+('Terre assolée 0-20cm'!$C168*'Valeur de calcul'!$C$5)+(LN('Terre assolée 0-20cm'!$D168)*'Valeur de calcul'!$C$6)+('Terre assolée 0-20cm'!$E168*'Valeur de calcul'!$C$7)+'Valeur de calcul'!$C$3),1)</f>
        <v>#NUM!</v>
      </c>
      <c r="S168" s="11" t="e">
        <f>ROUND(EXP(LN($R168)-2*'Valeur de calcul'!$C$8),1)</f>
        <v>#NUM!</v>
      </c>
      <c r="T168" s="11" t="e">
        <f>ROUND(EXP(LN($R168)-1*'Valeur de calcul'!$C$8),1)</f>
        <v>#NUM!</v>
      </c>
      <c r="U168" s="11" t="e">
        <f>ROUND(EXP(LN($R168)+1*'Valeur de calcul'!$C$8),1)</f>
        <v>#NUM!</v>
      </c>
      <c r="V168" s="11" t="e">
        <f>ROUND(EXP(LN($R168)+2*'Valeur de calcul'!$C$8),1)</f>
        <v>#NUM!</v>
      </c>
      <c r="W168" s="11" t="str">
        <f t="shared" si="16"/>
        <v xml:space="preserve"> </v>
      </c>
      <c r="X168" s="11"/>
      <c r="Y168" s="4" t="e">
        <f t="shared" si="17"/>
        <v>#NUM!</v>
      </c>
      <c r="Z168" s="11" t="e">
        <f>IF($Y168=0," ",IF($Y168&lt;EXP(-2*'Valeur de calcul'!$B$8),"très basse", IF($Y168&lt;EXP(-1*'Valeur de calcul'!$B$8),"basse",IF($Y168&gt;EXP(2*'Valeur de calcul'!$B$8),"très élevée",IF($Y168&gt;EXP('Valeur de calcul'!$B$8),"élevée","normal")))))</f>
        <v>#NUM!</v>
      </c>
      <c r="AA168" s="4" t="e">
        <f t="shared" si="18"/>
        <v>#NUM!</v>
      </c>
      <c r="AB168" s="11" t="e">
        <f>IF($AA168=0," ",IF($AA168&lt;EXP(-2*'Valeur de calcul'!$C$8),"très basse", IF($AA168&lt;EXP(-1*'Valeur de calcul'!$C$8),"basse",IF($AA168&gt;EXP(2*'Valeur de calcul'!$C$8),"très élevée",IF($AA168&gt;EXP('Valeur de calcul'!$C$8),"élevée","normal")))))</f>
        <v>#NUM!</v>
      </c>
      <c r="AC168" s="11"/>
      <c r="AD168" s="11" t="e">
        <f t="shared" si="19"/>
        <v>#DIV/0!</v>
      </c>
      <c r="AE168" s="11" t="e">
        <f t="shared" si="20"/>
        <v>#DIV/0!</v>
      </c>
    </row>
    <row r="169" spans="1:31" x14ac:dyDescent="0.25">
      <c r="A169" s="9"/>
      <c r="B169" s="9"/>
      <c r="C169" s="9"/>
      <c r="D169" s="9"/>
      <c r="E169" s="9"/>
      <c r="F169" s="9"/>
      <c r="G169" s="9"/>
      <c r="H169" s="9"/>
      <c r="I169" s="11"/>
      <c r="J169" s="11">
        <f t="shared" si="14"/>
        <v>0</v>
      </c>
      <c r="K169" s="11" t="e">
        <f>ROUND((EXP(LN('Terre assolée 0-20cm'!$B169)*'Valeur de calcul'!$B$4+'Terre assolée 0-20cm'!$C169*'Valeur de calcul'!$B$5+LN('Terre assolée 0-20cm'!$D169)*'Valeur de calcul'!$B$6+'Terre assolée 0-20cm'!$E169*'Valeur de calcul'!$B$7+'Valeur de calcul'!$B$3)/24)/(44/12),3)</f>
        <v>#NUM!</v>
      </c>
      <c r="L169" s="11" t="e">
        <f>ROUND(EXP(LN($K169)-2*'Valeur de calcul'!$B$8),3)</f>
        <v>#NUM!</v>
      </c>
      <c r="M169" s="11" t="e">
        <f>ROUND(EXP(LN($K169)-'Valeur de calcul'!$B$8),3)</f>
        <v>#NUM!</v>
      </c>
      <c r="N169" s="11" t="e">
        <f>ROUND(EXP(LN($K169)+'Valeur de calcul'!$B$8),3)</f>
        <v>#NUM!</v>
      </c>
      <c r="O169" s="11" t="e">
        <f>ROUND(EXP(LN($K169)+2*'Valeur de calcul'!$B$8),3)</f>
        <v>#NUM!</v>
      </c>
      <c r="P169" s="11" t="str">
        <f t="shared" si="15"/>
        <v xml:space="preserve"> </v>
      </c>
      <c r="Q169" s="11"/>
      <c r="R169" s="5" t="e">
        <f>ROUND(EXP((LN($B169)*'Valeur de calcul'!$C$4)+('Terre assolée 0-20cm'!$C169*'Valeur de calcul'!$C$5)+(LN('Terre assolée 0-20cm'!$D169)*'Valeur de calcul'!$C$6)+('Terre assolée 0-20cm'!$E169*'Valeur de calcul'!$C$7)+'Valeur de calcul'!$C$3),1)</f>
        <v>#NUM!</v>
      </c>
      <c r="S169" s="11" t="e">
        <f>ROUND(EXP(LN($R169)-2*'Valeur de calcul'!$C$8),1)</f>
        <v>#NUM!</v>
      </c>
      <c r="T169" s="11" t="e">
        <f>ROUND(EXP(LN($R169)-1*'Valeur de calcul'!$C$8),1)</f>
        <v>#NUM!</v>
      </c>
      <c r="U169" s="11" t="e">
        <f>ROUND(EXP(LN($R169)+1*'Valeur de calcul'!$C$8),1)</f>
        <v>#NUM!</v>
      </c>
      <c r="V169" s="11" t="e">
        <f>ROUND(EXP(LN($R169)+2*'Valeur de calcul'!$C$8),1)</f>
        <v>#NUM!</v>
      </c>
      <c r="W169" s="11" t="str">
        <f t="shared" si="16"/>
        <v xml:space="preserve"> </v>
      </c>
      <c r="X169" s="11"/>
      <c r="Y169" s="4" t="e">
        <f t="shared" si="17"/>
        <v>#NUM!</v>
      </c>
      <c r="Z169" s="11" t="e">
        <f>IF($Y169=0," ",IF($Y169&lt;EXP(-2*'Valeur de calcul'!$B$8),"très basse", IF($Y169&lt;EXP(-1*'Valeur de calcul'!$B$8),"basse",IF($Y169&gt;EXP(2*'Valeur de calcul'!$B$8),"très élevée",IF($Y169&gt;EXP('Valeur de calcul'!$B$8),"élevée","normal")))))</f>
        <v>#NUM!</v>
      </c>
      <c r="AA169" s="4" t="e">
        <f t="shared" si="18"/>
        <v>#NUM!</v>
      </c>
      <c r="AB169" s="11" t="e">
        <f>IF($AA169=0," ",IF($AA169&lt;EXP(-2*'Valeur de calcul'!$C$8),"très basse", IF($AA169&lt;EXP(-1*'Valeur de calcul'!$C$8),"basse",IF($AA169&gt;EXP(2*'Valeur de calcul'!$C$8),"très élevée",IF($AA169&gt;EXP('Valeur de calcul'!$C$8),"élevée","normal")))))</f>
        <v>#NUM!</v>
      </c>
      <c r="AC169" s="11"/>
      <c r="AD169" s="11" t="e">
        <f t="shared" si="19"/>
        <v>#DIV/0!</v>
      </c>
      <c r="AE169" s="11" t="e">
        <f t="shared" si="20"/>
        <v>#DIV/0!</v>
      </c>
    </row>
    <row r="170" spans="1:31" x14ac:dyDescent="0.25">
      <c r="A170" s="9"/>
      <c r="B170" s="9"/>
      <c r="C170" s="9"/>
      <c r="D170" s="9"/>
      <c r="E170" s="9"/>
      <c r="F170" s="9"/>
      <c r="G170" s="9"/>
      <c r="H170" s="9"/>
      <c r="I170" s="11"/>
      <c r="J170" s="11">
        <f t="shared" si="14"/>
        <v>0</v>
      </c>
      <c r="K170" s="11" t="e">
        <f>ROUND((EXP(LN('Terre assolée 0-20cm'!$B170)*'Valeur de calcul'!$B$4+'Terre assolée 0-20cm'!$C170*'Valeur de calcul'!$B$5+LN('Terre assolée 0-20cm'!$D170)*'Valeur de calcul'!$B$6+'Terre assolée 0-20cm'!$E170*'Valeur de calcul'!$B$7+'Valeur de calcul'!$B$3)/24)/(44/12),3)</f>
        <v>#NUM!</v>
      </c>
      <c r="L170" s="11" t="e">
        <f>ROUND(EXP(LN($K170)-2*'Valeur de calcul'!$B$8),3)</f>
        <v>#NUM!</v>
      </c>
      <c r="M170" s="11" t="e">
        <f>ROUND(EXP(LN($K170)-'Valeur de calcul'!$B$8),3)</f>
        <v>#NUM!</v>
      </c>
      <c r="N170" s="11" t="e">
        <f>ROUND(EXP(LN($K170)+'Valeur de calcul'!$B$8),3)</f>
        <v>#NUM!</v>
      </c>
      <c r="O170" s="11" t="e">
        <f>ROUND(EXP(LN($K170)+2*'Valeur de calcul'!$B$8),3)</f>
        <v>#NUM!</v>
      </c>
      <c r="P170" s="11" t="str">
        <f t="shared" si="15"/>
        <v xml:space="preserve"> </v>
      </c>
      <c r="Q170" s="11"/>
      <c r="R170" s="5" t="e">
        <f>ROUND(EXP((LN($B170)*'Valeur de calcul'!$C$4)+('Terre assolée 0-20cm'!$C170*'Valeur de calcul'!$C$5)+(LN('Terre assolée 0-20cm'!$D170)*'Valeur de calcul'!$C$6)+('Terre assolée 0-20cm'!$E170*'Valeur de calcul'!$C$7)+'Valeur de calcul'!$C$3),1)</f>
        <v>#NUM!</v>
      </c>
      <c r="S170" s="11" t="e">
        <f>ROUND(EXP(LN($R170)-2*'Valeur de calcul'!$C$8),1)</f>
        <v>#NUM!</v>
      </c>
      <c r="T170" s="11" t="e">
        <f>ROUND(EXP(LN($R170)-1*'Valeur de calcul'!$C$8),1)</f>
        <v>#NUM!</v>
      </c>
      <c r="U170" s="11" t="e">
        <f>ROUND(EXP(LN($R170)+1*'Valeur de calcul'!$C$8),1)</f>
        <v>#NUM!</v>
      </c>
      <c r="V170" s="11" t="e">
        <f>ROUND(EXP(LN($R170)+2*'Valeur de calcul'!$C$8),1)</f>
        <v>#NUM!</v>
      </c>
      <c r="W170" s="11" t="str">
        <f t="shared" si="16"/>
        <v xml:space="preserve"> </v>
      </c>
      <c r="X170" s="11"/>
      <c r="Y170" s="4" t="e">
        <f t="shared" si="17"/>
        <v>#NUM!</v>
      </c>
      <c r="Z170" s="11" t="e">
        <f>IF($Y170=0," ",IF($Y170&lt;EXP(-2*'Valeur de calcul'!$B$8),"très basse", IF($Y170&lt;EXP(-1*'Valeur de calcul'!$B$8),"basse",IF($Y170&gt;EXP(2*'Valeur de calcul'!$B$8),"très élevée",IF($Y170&gt;EXP('Valeur de calcul'!$B$8),"élevée","normal")))))</f>
        <v>#NUM!</v>
      </c>
      <c r="AA170" s="4" t="e">
        <f t="shared" si="18"/>
        <v>#NUM!</v>
      </c>
      <c r="AB170" s="11" t="e">
        <f>IF($AA170=0," ",IF($AA170&lt;EXP(-2*'Valeur de calcul'!$C$8),"très basse", IF($AA170&lt;EXP(-1*'Valeur de calcul'!$C$8),"basse",IF($AA170&gt;EXP(2*'Valeur de calcul'!$C$8),"très élevée",IF($AA170&gt;EXP('Valeur de calcul'!$C$8),"élevée","normal")))))</f>
        <v>#NUM!</v>
      </c>
      <c r="AC170" s="11"/>
      <c r="AD170" s="11" t="e">
        <f t="shared" si="19"/>
        <v>#DIV/0!</v>
      </c>
      <c r="AE170" s="11" t="e">
        <f t="shared" si="20"/>
        <v>#DIV/0!</v>
      </c>
    </row>
    <row r="171" spans="1:31" x14ac:dyDescent="0.25">
      <c r="A171" s="9"/>
      <c r="B171" s="9"/>
      <c r="C171" s="9"/>
      <c r="D171" s="9"/>
      <c r="E171" s="9"/>
      <c r="F171" s="9"/>
      <c r="G171" s="9"/>
      <c r="H171" s="9"/>
      <c r="I171" s="11"/>
      <c r="J171" s="11">
        <f t="shared" si="14"/>
        <v>0</v>
      </c>
      <c r="K171" s="11" t="e">
        <f>ROUND((EXP(LN('Terre assolée 0-20cm'!$B171)*'Valeur de calcul'!$B$4+'Terre assolée 0-20cm'!$C171*'Valeur de calcul'!$B$5+LN('Terre assolée 0-20cm'!$D171)*'Valeur de calcul'!$B$6+'Terre assolée 0-20cm'!$E171*'Valeur de calcul'!$B$7+'Valeur de calcul'!$B$3)/24)/(44/12),3)</f>
        <v>#NUM!</v>
      </c>
      <c r="L171" s="11" t="e">
        <f>ROUND(EXP(LN($K171)-2*'Valeur de calcul'!$B$8),3)</f>
        <v>#NUM!</v>
      </c>
      <c r="M171" s="11" t="e">
        <f>ROUND(EXP(LN($K171)-'Valeur de calcul'!$B$8),3)</f>
        <v>#NUM!</v>
      </c>
      <c r="N171" s="11" t="e">
        <f>ROUND(EXP(LN($K171)+'Valeur de calcul'!$B$8),3)</f>
        <v>#NUM!</v>
      </c>
      <c r="O171" s="11" t="e">
        <f>ROUND(EXP(LN($K171)+2*'Valeur de calcul'!$B$8),3)</f>
        <v>#NUM!</v>
      </c>
      <c r="P171" s="11" t="str">
        <f t="shared" si="15"/>
        <v xml:space="preserve"> </v>
      </c>
      <c r="Q171" s="11"/>
      <c r="R171" s="5" t="e">
        <f>ROUND(EXP((LN($B171)*'Valeur de calcul'!$C$4)+('Terre assolée 0-20cm'!$C171*'Valeur de calcul'!$C$5)+(LN('Terre assolée 0-20cm'!$D171)*'Valeur de calcul'!$C$6)+('Terre assolée 0-20cm'!$E171*'Valeur de calcul'!$C$7)+'Valeur de calcul'!$C$3),1)</f>
        <v>#NUM!</v>
      </c>
      <c r="S171" s="11" t="e">
        <f>ROUND(EXP(LN($R171)-2*'Valeur de calcul'!$C$8),1)</f>
        <v>#NUM!</v>
      </c>
      <c r="T171" s="11" t="e">
        <f>ROUND(EXP(LN($R171)-1*'Valeur de calcul'!$C$8),1)</f>
        <v>#NUM!</v>
      </c>
      <c r="U171" s="11" t="e">
        <f>ROUND(EXP(LN($R171)+1*'Valeur de calcul'!$C$8),1)</f>
        <v>#NUM!</v>
      </c>
      <c r="V171" s="11" t="e">
        <f>ROUND(EXP(LN($R171)+2*'Valeur de calcul'!$C$8),1)</f>
        <v>#NUM!</v>
      </c>
      <c r="W171" s="11" t="str">
        <f t="shared" si="16"/>
        <v xml:space="preserve"> </v>
      </c>
      <c r="X171" s="11"/>
      <c r="Y171" s="4" t="e">
        <f t="shared" si="17"/>
        <v>#NUM!</v>
      </c>
      <c r="Z171" s="11" t="e">
        <f>IF($Y171=0," ",IF($Y171&lt;EXP(-2*'Valeur de calcul'!$B$8),"très basse", IF($Y171&lt;EXP(-1*'Valeur de calcul'!$B$8),"basse",IF($Y171&gt;EXP(2*'Valeur de calcul'!$B$8),"très élevée",IF($Y171&gt;EXP('Valeur de calcul'!$B$8),"élevée","normal")))))</f>
        <v>#NUM!</v>
      </c>
      <c r="AA171" s="4" t="e">
        <f t="shared" si="18"/>
        <v>#NUM!</v>
      </c>
      <c r="AB171" s="11" t="e">
        <f>IF($AA171=0," ",IF($AA171&lt;EXP(-2*'Valeur de calcul'!$C$8),"très basse", IF($AA171&lt;EXP(-1*'Valeur de calcul'!$C$8),"basse",IF($AA171&gt;EXP(2*'Valeur de calcul'!$C$8),"très élevée",IF($AA171&gt;EXP('Valeur de calcul'!$C$8),"élevée","normal")))))</f>
        <v>#NUM!</v>
      </c>
      <c r="AC171" s="11"/>
      <c r="AD171" s="11" t="e">
        <f t="shared" si="19"/>
        <v>#DIV/0!</v>
      </c>
      <c r="AE171" s="11" t="e">
        <f t="shared" si="20"/>
        <v>#DIV/0!</v>
      </c>
    </row>
    <row r="172" spans="1:31" x14ac:dyDescent="0.25">
      <c r="A172" s="9"/>
      <c r="B172" s="9"/>
      <c r="C172" s="9"/>
      <c r="D172" s="9"/>
      <c r="E172" s="9"/>
      <c r="F172" s="9"/>
      <c r="G172" s="9"/>
      <c r="H172" s="9"/>
      <c r="I172" s="11"/>
      <c r="J172" s="11">
        <f t="shared" si="14"/>
        <v>0</v>
      </c>
      <c r="K172" s="11" t="e">
        <f>ROUND((EXP(LN('Terre assolée 0-20cm'!$B172)*'Valeur de calcul'!$B$4+'Terre assolée 0-20cm'!$C172*'Valeur de calcul'!$B$5+LN('Terre assolée 0-20cm'!$D172)*'Valeur de calcul'!$B$6+'Terre assolée 0-20cm'!$E172*'Valeur de calcul'!$B$7+'Valeur de calcul'!$B$3)/24)/(44/12),3)</f>
        <v>#NUM!</v>
      </c>
      <c r="L172" s="11" t="e">
        <f>ROUND(EXP(LN($K172)-2*'Valeur de calcul'!$B$8),3)</f>
        <v>#NUM!</v>
      </c>
      <c r="M172" s="11" t="e">
        <f>ROUND(EXP(LN($K172)-'Valeur de calcul'!$B$8),3)</f>
        <v>#NUM!</v>
      </c>
      <c r="N172" s="11" t="e">
        <f>ROUND(EXP(LN($K172)+'Valeur de calcul'!$B$8),3)</f>
        <v>#NUM!</v>
      </c>
      <c r="O172" s="11" t="e">
        <f>ROUND(EXP(LN($K172)+2*'Valeur de calcul'!$B$8),3)</f>
        <v>#NUM!</v>
      </c>
      <c r="P172" s="11" t="str">
        <f t="shared" si="15"/>
        <v xml:space="preserve"> </v>
      </c>
      <c r="Q172" s="11"/>
      <c r="R172" s="5" t="e">
        <f>ROUND(EXP((LN($B172)*'Valeur de calcul'!$C$4)+('Terre assolée 0-20cm'!$C172*'Valeur de calcul'!$C$5)+(LN('Terre assolée 0-20cm'!$D172)*'Valeur de calcul'!$C$6)+('Terre assolée 0-20cm'!$E172*'Valeur de calcul'!$C$7)+'Valeur de calcul'!$C$3),1)</f>
        <v>#NUM!</v>
      </c>
      <c r="S172" s="11" t="e">
        <f>ROUND(EXP(LN($R172)-2*'Valeur de calcul'!$C$8),1)</f>
        <v>#NUM!</v>
      </c>
      <c r="T172" s="11" t="e">
        <f>ROUND(EXP(LN($R172)-1*'Valeur de calcul'!$C$8),1)</f>
        <v>#NUM!</v>
      </c>
      <c r="U172" s="11" t="e">
        <f>ROUND(EXP(LN($R172)+1*'Valeur de calcul'!$C$8),1)</f>
        <v>#NUM!</v>
      </c>
      <c r="V172" s="11" t="e">
        <f>ROUND(EXP(LN($R172)+2*'Valeur de calcul'!$C$8),1)</f>
        <v>#NUM!</v>
      </c>
      <c r="W172" s="11" t="str">
        <f t="shared" si="16"/>
        <v xml:space="preserve"> </v>
      </c>
      <c r="X172" s="11"/>
      <c r="Y172" s="4" t="e">
        <f t="shared" si="17"/>
        <v>#NUM!</v>
      </c>
      <c r="Z172" s="11" t="e">
        <f>IF($Y172=0," ",IF($Y172&lt;EXP(-2*'Valeur de calcul'!$B$8),"très basse", IF($Y172&lt;EXP(-1*'Valeur de calcul'!$B$8),"basse",IF($Y172&gt;EXP(2*'Valeur de calcul'!$B$8),"très élevée",IF($Y172&gt;EXP('Valeur de calcul'!$B$8),"élevée","normal")))))</f>
        <v>#NUM!</v>
      </c>
      <c r="AA172" s="4" t="e">
        <f t="shared" si="18"/>
        <v>#NUM!</v>
      </c>
      <c r="AB172" s="11" t="e">
        <f>IF($AA172=0," ",IF($AA172&lt;EXP(-2*'Valeur de calcul'!$C$8),"très basse", IF($AA172&lt;EXP(-1*'Valeur de calcul'!$C$8),"basse",IF($AA172&gt;EXP(2*'Valeur de calcul'!$C$8),"très élevée",IF($AA172&gt;EXP('Valeur de calcul'!$C$8),"élevée","normal")))))</f>
        <v>#NUM!</v>
      </c>
      <c r="AC172" s="11"/>
      <c r="AD172" s="11" t="e">
        <f t="shared" si="19"/>
        <v>#DIV/0!</v>
      </c>
      <c r="AE172" s="11" t="e">
        <f t="shared" si="20"/>
        <v>#DIV/0!</v>
      </c>
    </row>
    <row r="173" spans="1:31" x14ac:dyDescent="0.25">
      <c r="A173" s="9"/>
      <c r="B173" s="9"/>
      <c r="C173" s="9"/>
      <c r="D173" s="9"/>
      <c r="E173" s="9"/>
      <c r="F173" s="9"/>
      <c r="G173" s="9"/>
      <c r="H173" s="9"/>
      <c r="I173" s="11"/>
      <c r="J173" s="11">
        <f t="shared" si="14"/>
        <v>0</v>
      </c>
      <c r="K173" s="11" t="e">
        <f>ROUND((EXP(LN('Terre assolée 0-20cm'!$B173)*'Valeur de calcul'!$B$4+'Terre assolée 0-20cm'!$C173*'Valeur de calcul'!$B$5+LN('Terre assolée 0-20cm'!$D173)*'Valeur de calcul'!$B$6+'Terre assolée 0-20cm'!$E173*'Valeur de calcul'!$B$7+'Valeur de calcul'!$B$3)/24)/(44/12),3)</f>
        <v>#NUM!</v>
      </c>
      <c r="L173" s="11" t="e">
        <f>ROUND(EXP(LN($K173)-2*'Valeur de calcul'!$B$8),3)</f>
        <v>#NUM!</v>
      </c>
      <c r="M173" s="11" t="e">
        <f>ROUND(EXP(LN($K173)-'Valeur de calcul'!$B$8),3)</f>
        <v>#NUM!</v>
      </c>
      <c r="N173" s="11" t="e">
        <f>ROUND(EXP(LN($K173)+'Valeur de calcul'!$B$8),3)</f>
        <v>#NUM!</v>
      </c>
      <c r="O173" s="11" t="e">
        <f>ROUND(EXP(LN($K173)+2*'Valeur de calcul'!$B$8),3)</f>
        <v>#NUM!</v>
      </c>
      <c r="P173" s="11" t="str">
        <f t="shared" si="15"/>
        <v xml:space="preserve"> </v>
      </c>
      <c r="Q173" s="11"/>
      <c r="R173" s="5" t="e">
        <f>ROUND(EXP((LN($B173)*'Valeur de calcul'!$C$4)+('Terre assolée 0-20cm'!$C173*'Valeur de calcul'!$C$5)+(LN('Terre assolée 0-20cm'!$D173)*'Valeur de calcul'!$C$6)+('Terre assolée 0-20cm'!$E173*'Valeur de calcul'!$C$7)+'Valeur de calcul'!$C$3),1)</f>
        <v>#NUM!</v>
      </c>
      <c r="S173" s="11" t="e">
        <f>ROUND(EXP(LN($R173)-2*'Valeur de calcul'!$C$8),1)</f>
        <v>#NUM!</v>
      </c>
      <c r="T173" s="11" t="e">
        <f>ROUND(EXP(LN($R173)-1*'Valeur de calcul'!$C$8),1)</f>
        <v>#NUM!</v>
      </c>
      <c r="U173" s="11" t="e">
        <f>ROUND(EXP(LN($R173)+1*'Valeur de calcul'!$C$8),1)</f>
        <v>#NUM!</v>
      </c>
      <c r="V173" s="11" t="e">
        <f>ROUND(EXP(LN($R173)+2*'Valeur de calcul'!$C$8),1)</f>
        <v>#NUM!</v>
      </c>
      <c r="W173" s="11" t="str">
        <f t="shared" si="16"/>
        <v xml:space="preserve"> </v>
      </c>
      <c r="X173" s="11"/>
      <c r="Y173" s="4" t="e">
        <f t="shared" si="17"/>
        <v>#NUM!</v>
      </c>
      <c r="Z173" s="11" t="e">
        <f>IF($Y173=0," ",IF($Y173&lt;EXP(-2*'Valeur de calcul'!$B$8),"très basse", IF($Y173&lt;EXP(-1*'Valeur de calcul'!$B$8),"basse",IF($Y173&gt;EXP(2*'Valeur de calcul'!$B$8),"très élevée",IF($Y173&gt;EXP('Valeur de calcul'!$B$8),"élevée","normal")))))</f>
        <v>#NUM!</v>
      </c>
      <c r="AA173" s="4" t="e">
        <f t="shared" si="18"/>
        <v>#NUM!</v>
      </c>
      <c r="AB173" s="11" t="e">
        <f>IF($AA173=0," ",IF($AA173&lt;EXP(-2*'Valeur de calcul'!$C$8),"très basse", IF($AA173&lt;EXP(-1*'Valeur de calcul'!$C$8),"basse",IF($AA173&gt;EXP(2*'Valeur de calcul'!$C$8),"très élevée",IF($AA173&gt;EXP('Valeur de calcul'!$C$8),"élevée","normal")))))</f>
        <v>#NUM!</v>
      </c>
      <c r="AC173" s="11"/>
      <c r="AD173" s="11" t="e">
        <f t="shared" si="19"/>
        <v>#DIV/0!</v>
      </c>
      <c r="AE173" s="11" t="e">
        <f t="shared" si="20"/>
        <v>#DIV/0!</v>
      </c>
    </row>
    <row r="174" spans="1:31" x14ac:dyDescent="0.25">
      <c r="A174" s="9"/>
      <c r="B174" s="9"/>
      <c r="C174" s="9"/>
      <c r="D174" s="9"/>
      <c r="E174" s="9"/>
      <c r="F174" s="9"/>
      <c r="G174" s="9"/>
      <c r="H174" s="9"/>
      <c r="I174" s="11"/>
      <c r="J174" s="11">
        <f t="shared" si="14"/>
        <v>0</v>
      </c>
      <c r="K174" s="11" t="e">
        <f>ROUND((EXP(LN('Terre assolée 0-20cm'!$B174)*'Valeur de calcul'!$B$4+'Terre assolée 0-20cm'!$C174*'Valeur de calcul'!$B$5+LN('Terre assolée 0-20cm'!$D174)*'Valeur de calcul'!$B$6+'Terre assolée 0-20cm'!$E174*'Valeur de calcul'!$B$7+'Valeur de calcul'!$B$3)/24)/(44/12),3)</f>
        <v>#NUM!</v>
      </c>
      <c r="L174" s="11" t="e">
        <f>ROUND(EXP(LN($K174)-2*'Valeur de calcul'!$B$8),3)</f>
        <v>#NUM!</v>
      </c>
      <c r="M174" s="11" t="e">
        <f>ROUND(EXP(LN($K174)-'Valeur de calcul'!$B$8),3)</f>
        <v>#NUM!</v>
      </c>
      <c r="N174" s="11" t="e">
        <f>ROUND(EXP(LN($K174)+'Valeur de calcul'!$B$8),3)</f>
        <v>#NUM!</v>
      </c>
      <c r="O174" s="11" t="e">
        <f>ROUND(EXP(LN($K174)+2*'Valeur de calcul'!$B$8),3)</f>
        <v>#NUM!</v>
      </c>
      <c r="P174" s="11" t="str">
        <f t="shared" si="15"/>
        <v xml:space="preserve"> </v>
      </c>
      <c r="Q174" s="11"/>
      <c r="R174" s="5" t="e">
        <f>ROUND(EXP((LN($B174)*'Valeur de calcul'!$C$4)+('Terre assolée 0-20cm'!$C174*'Valeur de calcul'!$C$5)+(LN('Terre assolée 0-20cm'!$D174)*'Valeur de calcul'!$C$6)+('Terre assolée 0-20cm'!$E174*'Valeur de calcul'!$C$7)+'Valeur de calcul'!$C$3),1)</f>
        <v>#NUM!</v>
      </c>
      <c r="S174" s="11" t="e">
        <f>ROUND(EXP(LN($R174)-2*'Valeur de calcul'!$C$8),1)</f>
        <v>#NUM!</v>
      </c>
      <c r="T174" s="11" t="e">
        <f>ROUND(EXP(LN($R174)-1*'Valeur de calcul'!$C$8),1)</f>
        <v>#NUM!</v>
      </c>
      <c r="U174" s="11" t="e">
        <f>ROUND(EXP(LN($R174)+1*'Valeur de calcul'!$C$8),1)</f>
        <v>#NUM!</v>
      </c>
      <c r="V174" s="11" t="e">
        <f>ROUND(EXP(LN($R174)+2*'Valeur de calcul'!$C$8),1)</f>
        <v>#NUM!</v>
      </c>
      <c r="W174" s="11" t="str">
        <f t="shared" si="16"/>
        <v xml:space="preserve"> </v>
      </c>
      <c r="X174" s="11"/>
      <c r="Y174" s="4" t="e">
        <f t="shared" si="17"/>
        <v>#NUM!</v>
      </c>
      <c r="Z174" s="11" t="e">
        <f>IF($Y174=0," ",IF($Y174&lt;EXP(-2*'Valeur de calcul'!$B$8),"très basse", IF($Y174&lt;EXP(-1*'Valeur de calcul'!$B$8),"basse",IF($Y174&gt;EXP(2*'Valeur de calcul'!$B$8),"très élevée",IF($Y174&gt;EXP('Valeur de calcul'!$B$8),"élevée","normal")))))</f>
        <v>#NUM!</v>
      </c>
      <c r="AA174" s="4" t="e">
        <f t="shared" si="18"/>
        <v>#NUM!</v>
      </c>
      <c r="AB174" s="11" t="e">
        <f>IF($AA174=0," ",IF($AA174&lt;EXP(-2*'Valeur de calcul'!$C$8),"très basse", IF($AA174&lt;EXP(-1*'Valeur de calcul'!$C$8),"basse",IF($AA174&gt;EXP(2*'Valeur de calcul'!$C$8),"très élevée",IF($AA174&gt;EXP('Valeur de calcul'!$C$8),"élevée","normal")))))</f>
        <v>#NUM!</v>
      </c>
      <c r="AC174" s="11"/>
      <c r="AD174" s="11" t="e">
        <f t="shared" si="19"/>
        <v>#DIV/0!</v>
      </c>
      <c r="AE174" s="11" t="e">
        <f t="shared" si="20"/>
        <v>#DIV/0!</v>
      </c>
    </row>
    <row r="175" spans="1:31" x14ac:dyDescent="0.25">
      <c r="A175" s="9"/>
      <c r="B175" s="9"/>
      <c r="C175" s="9"/>
      <c r="D175" s="9"/>
      <c r="E175" s="9"/>
      <c r="F175" s="9"/>
      <c r="G175" s="9"/>
      <c r="H175" s="9"/>
      <c r="I175" s="11"/>
      <c r="J175" s="11">
        <f t="shared" si="14"/>
        <v>0</v>
      </c>
      <c r="K175" s="11" t="e">
        <f>ROUND((EXP(LN('Terre assolée 0-20cm'!$B175)*'Valeur de calcul'!$B$4+'Terre assolée 0-20cm'!$C175*'Valeur de calcul'!$B$5+LN('Terre assolée 0-20cm'!$D175)*'Valeur de calcul'!$B$6+'Terre assolée 0-20cm'!$E175*'Valeur de calcul'!$B$7+'Valeur de calcul'!$B$3)/24)/(44/12),3)</f>
        <v>#NUM!</v>
      </c>
      <c r="L175" s="11" t="e">
        <f>ROUND(EXP(LN($K175)-2*'Valeur de calcul'!$B$8),3)</f>
        <v>#NUM!</v>
      </c>
      <c r="M175" s="11" t="e">
        <f>ROUND(EXP(LN($K175)-'Valeur de calcul'!$B$8),3)</f>
        <v>#NUM!</v>
      </c>
      <c r="N175" s="11" t="e">
        <f>ROUND(EXP(LN($K175)+'Valeur de calcul'!$B$8),3)</f>
        <v>#NUM!</v>
      </c>
      <c r="O175" s="11" t="e">
        <f>ROUND(EXP(LN($K175)+2*'Valeur de calcul'!$B$8),3)</f>
        <v>#NUM!</v>
      </c>
      <c r="P175" s="11" t="str">
        <f t="shared" si="15"/>
        <v xml:space="preserve"> </v>
      </c>
      <c r="Q175" s="11"/>
      <c r="R175" s="5" t="e">
        <f>ROUND(EXP((LN($B175)*'Valeur de calcul'!$C$4)+('Terre assolée 0-20cm'!$C175*'Valeur de calcul'!$C$5)+(LN('Terre assolée 0-20cm'!$D175)*'Valeur de calcul'!$C$6)+('Terre assolée 0-20cm'!$E175*'Valeur de calcul'!$C$7)+'Valeur de calcul'!$C$3),1)</f>
        <v>#NUM!</v>
      </c>
      <c r="S175" s="11" t="e">
        <f>ROUND(EXP(LN($R175)-2*'Valeur de calcul'!$C$8),1)</f>
        <v>#NUM!</v>
      </c>
      <c r="T175" s="11" t="e">
        <f>ROUND(EXP(LN($R175)-1*'Valeur de calcul'!$C$8),1)</f>
        <v>#NUM!</v>
      </c>
      <c r="U175" s="11" t="e">
        <f>ROUND(EXP(LN($R175)+1*'Valeur de calcul'!$C$8),1)</f>
        <v>#NUM!</v>
      </c>
      <c r="V175" s="11" t="e">
        <f>ROUND(EXP(LN($R175)+2*'Valeur de calcul'!$C$8),1)</f>
        <v>#NUM!</v>
      </c>
      <c r="W175" s="11" t="str">
        <f t="shared" si="16"/>
        <v xml:space="preserve"> </v>
      </c>
      <c r="X175" s="11"/>
      <c r="Y175" s="4" t="e">
        <f t="shared" si="17"/>
        <v>#NUM!</v>
      </c>
      <c r="Z175" s="11" t="e">
        <f>IF($Y175=0," ",IF($Y175&lt;EXP(-2*'Valeur de calcul'!$B$8),"très basse", IF($Y175&lt;EXP(-1*'Valeur de calcul'!$B$8),"basse",IF($Y175&gt;EXP(2*'Valeur de calcul'!$B$8),"très élevée",IF($Y175&gt;EXP('Valeur de calcul'!$B$8),"élevée","normal")))))</f>
        <v>#NUM!</v>
      </c>
      <c r="AA175" s="4" t="e">
        <f t="shared" si="18"/>
        <v>#NUM!</v>
      </c>
      <c r="AB175" s="11" t="e">
        <f>IF($AA175=0," ",IF($AA175&lt;EXP(-2*'Valeur de calcul'!$C$8),"très basse", IF($AA175&lt;EXP(-1*'Valeur de calcul'!$C$8),"basse",IF($AA175&gt;EXP(2*'Valeur de calcul'!$C$8),"très élevée",IF($AA175&gt;EXP('Valeur de calcul'!$C$8),"élevée","normal")))))</f>
        <v>#NUM!</v>
      </c>
      <c r="AC175" s="11"/>
      <c r="AD175" s="11" t="e">
        <f t="shared" si="19"/>
        <v>#DIV/0!</v>
      </c>
      <c r="AE175" s="11" t="e">
        <f t="shared" si="20"/>
        <v>#DIV/0!</v>
      </c>
    </row>
    <row r="176" spans="1:31" x14ac:dyDescent="0.25">
      <c r="A176" s="9"/>
      <c r="B176" s="9"/>
      <c r="C176" s="9"/>
      <c r="D176" s="9"/>
      <c r="E176" s="9"/>
      <c r="F176" s="9"/>
      <c r="G176" s="9"/>
      <c r="H176" s="9"/>
      <c r="I176" s="11"/>
      <c r="J176" s="11">
        <f t="shared" si="14"/>
        <v>0</v>
      </c>
      <c r="K176" s="11" t="e">
        <f>ROUND((EXP(LN('Terre assolée 0-20cm'!$B176)*'Valeur de calcul'!$B$4+'Terre assolée 0-20cm'!$C176*'Valeur de calcul'!$B$5+LN('Terre assolée 0-20cm'!$D176)*'Valeur de calcul'!$B$6+'Terre assolée 0-20cm'!$E176*'Valeur de calcul'!$B$7+'Valeur de calcul'!$B$3)/24)/(44/12),3)</f>
        <v>#NUM!</v>
      </c>
      <c r="L176" s="11" t="e">
        <f>ROUND(EXP(LN($K176)-2*'Valeur de calcul'!$B$8),3)</f>
        <v>#NUM!</v>
      </c>
      <c r="M176" s="11" t="e">
        <f>ROUND(EXP(LN($K176)-'Valeur de calcul'!$B$8),3)</f>
        <v>#NUM!</v>
      </c>
      <c r="N176" s="11" t="e">
        <f>ROUND(EXP(LN($K176)+'Valeur de calcul'!$B$8),3)</f>
        <v>#NUM!</v>
      </c>
      <c r="O176" s="11" t="e">
        <f>ROUND(EXP(LN($K176)+2*'Valeur de calcul'!$B$8),3)</f>
        <v>#NUM!</v>
      </c>
      <c r="P176" s="11" t="str">
        <f t="shared" si="15"/>
        <v xml:space="preserve"> </v>
      </c>
      <c r="Q176" s="11"/>
      <c r="R176" s="5" t="e">
        <f>ROUND(EXP((LN($B176)*'Valeur de calcul'!$C$4)+('Terre assolée 0-20cm'!$C176*'Valeur de calcul'!$C$5)+(LN('Terre assolée 0-20cm'!$D176)*'Valeur de calcul'!$C$6)+('Terre assolée 0-20cm'!$E176*'Valeur de calcul'!$C$7)+'Valeur de calcul'!$C$3),1)</f>
        <v>#NUM!</v>
      </c>
      <c r="S176" s="11" t="e">
        <f>ROUND(EXP(LN($R176)-2*'Valeur de calcul'!$C$8),1)</f>
        <v>#NUM!</v>
      </c>
      <c r="T176" s="11" t="e">
        <f>ROUND(EXP(LN($R176)-1*'Valeur de calcul'!$C$8),1)</f>
        <v>#NUM!</v>
      </c>
      <c r="U176" s="11" t="e">
        <f>ROUND(EXP(LN($R176)+1*'Valeur de calcul'!$C$8),1)</f>
        <v>#NUM!</v>
      </c>
      <c r="V176" s="11" t="e">
        <f>ROUND(EXP(LN($R176)+2*'Valeur de calcul'!$C$8),1)</f>
        <v>#NUM!</v>
      </c>
      <c r="W176" s="11" t="str">
        <f t="shared" si="16"/>
        <v xml:space="preserve"> </v>
      </c>
      <c r="X176" s="11"/>
      <c r="Y176" s="4" t="e">
        <f t="shared" si="17"/>
        <v>#NUM!</v>
      </c>
      <c r="Z176" s="11" t="e">
        <f>IF($Y176=0," ",IF($Y176&lt;EXP(-2*'Valeur de calcul'!$B$8),"très basse", IF($Y176&lt;EXP(-1*'Valeur de calcul'!$B$8),"basse",IF($Y176&gt;EXP(2*'Valeur de calcul'!$B$8),"très élevée",IF($Y176&gt;EXP('Valeur de calcul'!$B$8),"élevée","normal")))))</f>
        <v>#NUM!</v>
      </c>
      <c r="AA176" s="4" t="e">
        <f t="shared" si="18"/>
        <v>#NUM!</v>
      </c>
      <c r="AB176" s="11" t="e">
        <f>IF($AA176=0," ",IF($AA176&lt;EXP(-2*'Valeur de calcul'!$C$8),"très basse", IF($AA176&lt;EXP(-1*'Valeur de calcul'!$C$8),"basse",IF($AA176&gt;EXP(2*'Valeur de calcul'!$C$8),"très élevée",IF($AA176&gt;EXP('Valeur de calcul'!$C$8),"élevée","normal")))))</f>
        <v>#NUM!</v>
      </c>
      <c r="AC176" s="11"/>
      <c r="AD176" s="11" t="e">
        <f t="shared" si="19"/>
        <v>#DIV/0!</v>
      </c>
      <c r="AE176" s="11" t="e">
        <f t="shared" si="20"/>
        <v>#DIV/0!</v>
      </c>
    </row>
    <row r="177" spans="1:31" x14ac:dyDescent="0.25">
      <c r="A177" s="9"/>
      <c r="B177" s="9"/>
      <c r="C177" s="9"/>
      <c r="D177" s="9"/>
      <c r="E177" s="9"/>
      <c r="F177" s="9"/>
      <c r="G177" s="9"/>
      <c r="H177" s="9"/>
      <c r="I177" s="11"/>
      <c r="J177" s="11">
        <f t="shared" si="14"/>
        <v>0</v>
      </c>
      <c r="K177" s="11" t="e">
        <f>ROUND((EXP(LN('Terre assolée 0-20cm'!$B177)*'Valeur de calcul'!$B$4+'Terre assolée 0-20cm'!$C177*'Valeur de calcul'!$B$5+LN('Terre assolée 0-20cm'!$D177)*'Valeur de calcul'!$B$6+'Terre assolée 0-20cm'!$E177*'Valeur de calcul'!$B$7+'Valeur de calcul'!$B$3)/24)/(44/12),3)</f>
        <v>#NUM!</v>
      </c>
      <c r="L177" s="11" t="e">
        <f>ROUND(EXP(LN($K177)-2*'Valeur de calcul'!$B$8),3)</f>
        <v>#NUM!</v>
      </c>
      <c r="M177" s="11" t="e">
        <f>ROUND(EXP(LN($K177)-'Valeur de calcul'!$B$8),3)</f>
        <v>#NUM!</v>
      </c>
      <c r="N177" s="11" t="e">
        <f>ROUND(EXP(LN($K177)+'Valeur de calcul'!$B$8),3)</f>
        <v>#NUM!</v>
      </c>
      <c r="O177" s="11" t="e">
        <f>ROUND(EXP(LN($K177)+2*'Valeur de calcul'!$B$8),3)</f>
        <v>#NUM!</v>
      </c>
      <c r="P177" s="11" t="str">
        <f t="shared" si="15"/>
        <v xml:space="preserve"> </v>
      </c>
      <c r="Q177" s="11"/>
      <c r="R177" s="5" t="e">
        <f>ROUND(EXP((LN($B177)*'Valeur de calcul'!$C$4)+('Terre assolée 0-20cm'!$C177*'Valeur de calcul'!$C$5)+(LN('Terre assolée 0-20cm'!$D177)*'Valeur de calcul'!$C$6)+('Terre assolée 0-20cm'!$E177*'Valeur de calcul'!$C$7)+'Valeur de calcul'!$C$3),1)</f>
        <v>#NUM!</v>
      </c>
      <c r="S177" s="11" t="e">
        <f>ROUND(EXP(LN($R177)-2*'Valeur de calcul'!$C$8),1)</f>
        <v>#NUM!</v>
      </c>
      <c r="T177" s="11" t="e">
        <f>ROUND(EXP(LN($R177)-1*'Valeur de calcul'!$C$8),1)</f>
        <v>#NUM!</v>
      </c>
      <c r="U177" s="11" t="e">
        <f>ROUND(EXP(LN($R177)+1*'Valeur de calcul'!$C$8),1)</f>
        <v>#NUM!</v>
      </c>
      <c r="V177" s="11" t="e">
        <f>ROUND(EXP(LN($R177)+2*'Valeur de calcul'!$C$8),1)</f>
        <v>#NUM!</v>
      </c>
      <c r="W177" s="11" t="str">
        <f t="shared" si="16"/>
        <v xml:space="preserve"> </v>
      </c>
      <c r="X177" s="11"/>
      <c r="Y177" s="4" t="e">
        <f t="shared" si="17"/>
        <v>#NUM!</v>
      </c>
      <c r="Z177" s="11" t="e">
        <f>IF($Y177=0," ",IF($Y177&lt;EXP(-2*'Valeur de calcul'!$B$8),"très basse", IF($Y177&lt;EXP(-1*'Valeur de calcul'!$B$8),"basse",IF($Y177&gt;EXP(2*'Valeur de calcul'!$B$8),"très élevée",IF($Y177&gt;EXP('Valeur de calcul'!$B$8),"élevée","normal")))))</f>
        <v>#NUM!</v>
      </c>
      <c r="AA177" s="4" t="e">
        <f t="shared" si="18"/>
        <v>#NUM!</v>
      </c>
      <c r="AB177" s="11" t="e">
        <f>IF($AA177=0," ",IF($AA177&lt;EXP(-2*'Valeur de calcul'!$C$8),"très basse", IF($AA177&lt;EXP(-1*'Valeur de calcul'!$C$8),"basse",IF($AA177&gt;EXP(2*'Valeur de calcul'!$C$8),"très élevée",IF($AA177&gt;EXP('Valeur de calcul'!$C$8),"élevée","normal")))))</f>
        <v>#NUM!</v>
      </c>
      <c r="AC177" s="11"/>
      <c r="AD177" s="11" t="e">
        <f t="shared" si="19"/>
        <v>#DIV/0!</v>
      </c>
      <c r="AE177" s="11" t="e">
        <f t="shared" si="20"/>
        <v>#DIV/0!</v>
      </c>
    </row>
    <row r="178" spans="1:31" x14ac:dyDescent="0.25">
      <c r="A178" s="9"/>
      <c r="B178" s="9"/>
      <c r="C178" s="9"/>
      <c r="D178" s="9"/>
      <c r="E178" s="9"/>
      <c r="F178" s="9"/>
      <c r="G178" s="9"/>
      <c r="H178" s="9"/>
      <c r="I178" s="11"/>
      <c r="J178" s="11">
        <f t="shared" si="14"/>
        <v>0</v>
      </c>
      <c r="K178" s="11" t="e">
        <f>ROUND((EXP(LN('Terre assolée 0-20cm'!$B178)*'Valeur de calcul'!$B$4+'Terre assolée 0-20cm'!$C178*'Valeur de calcul'!$B$5+LN('Terre assolée 0-20cm'!$D178)*'Valeur de calcul'!$B$6+'Terre assolée 0-20cm'!$E178*'Valeur de calcul'!$B$7+'Valeur de calcul'!$B$3)/24)/(44/12),3)</f>
        <v>#NUM!</v>
      </c>
      <c r="L178" s="11" t="e">
        <f>ROUND(EXP(LN($K178)-2*'Valeur de calcul'!$B$8),3)</f>
        <v>#NUM!</v>
      </c>
      <c r="M178" s="11" t="e">
        <f>ROUND(EXP(LN($K178)-'Valeur de calcul'!$B$8),3)</f>
        <v>#NUM!</v>
      </c>
      <c r="N178" s="11" t="e">
        <f>ROUND(EXP(LN($K178)+'Valeur de calcul'!$B$8),3)</f>
        <v>#NUM!</v>
      </c>
      <c r="O178" s="11" t="e">
        <f>ROUND(EXP(LN($K178)+2*'Valeur de calcul'!$B$8),3)</f>
        <v>#NUM!</v>
      </c>
      <c r="P178" s="11" t="str">
        <f t="shared" si="15"/>
        <v xml:space="preserve"> </v>
      </c>
      <c r="Q178" s="11"/>
      <c r="R178" s="5" t="e">
        <f>ROUND(EXP((LN($B178)*'Valeur de calcul'!$C$4)+('Terre assolée 0-20cm'!$C178*'Valeur de calcul'!$C$5)+(LN('Terre assolée 0-20cm'!$D178)*'Valeur de calcul'!$C$6)+('Terre assolée 0-20cm'!$E178*'Valeur de calcul'!$C$7)+'Valeur de calcul'!$C$3),1)</f>
        <v>#NUM!</v>
      </c>
      <c r="S178" s="11" t="e">
        <f>ROUND(EXP(LN($R178)-2*'Valeur de calcul'!$C$8),1)</f>
        <v>#NUM!</v>
      </c>
      <c r="T178" s="11" t="e">
        <f>ROUND(EXP(LN($R178)-1*'Valeur de calcul'!$C$8),1)</f>
        <v>#NUM!</v>
      </c>
      <c r="U178" s="11" t="e">
        <f>ROUND(EXP(LN($R178)+1*'Valeur de calcul'!$C$8),1)</f>
        <v>#NUM!</v>
      </c>
      <c r="V178" s="11" t="e">
        <f>ROUND(EXP(LN($R178)+2*'Valeur de calcul'!$C$8),1)</f>
        <v>#NUM!</v>
      </c>
      <c r="W178" s="11" t="str">
        <f t="shared" si="16"/>
        <v xml:space="preserve"> </v>
      </c>
      <c r="X178" s="11"/>
      <c r="Y178" s="4" t="e">
        <f t="shared" si="17"/>
        <v>#NUM!</v>
      </c>
      <c r="Z178" s="11" t="e">
        <f>IF($Y178=0," ",IF($Y178&lt;EXP(-2*'Valeur de calcul'!$B$8),"très basse", IF($Y178&lt;EXP(-1*'Valeur de calcul'!$B$8),"basse",IF($Y178&gt;EXP(2*'Valeur de calcul'!$B$8),"très élevée",IF($Y178&gt;EXP('Valeur de calcul'!$B$8),"élevée","normal")))))</f>
        <v>#NUM!</v>
      </c>
      <c r="AA178" s="4" t="e">
        <f t="shared" si="18"/>
        <v>#NUM!</v>
      </c>
      <c r="AB178" s="11" t="e">
        <f>IF($AA178=0," ",IF($AA178&lt;EXP(-2*'Valeur de calcul'!$C$8),"très basse", IF($AA178&lt;EXP(-1*'Valeur de calcul'!$C$8),"basse",IF($AA178&gt;EXP(2*'Valeur de calcul'!$C$8),"très élevée",IF($AA178&gt;EXP('Valeur de calcul'!$C$8),"élevée","normal")))))</f>
        <v>#NUM!</v>
      </c>
      <c r="AC178" s="11"/>
      <c r="AD178" s="11" t="e">
        <f t="shared" si="19"/>
        <v>#DIV/0!</v>
      </c>
      <c r="AE178" s="11" t="e">
        <f t="shared" si="20"/>
        <v>#DIV/0!</v>
      </c>
    </row>
    <row r="179" spans="1:31" x14ac:dyDescent="0.25">
      <c r="A179" s="9"/>
      <c r="B179" s="9"/>
      <c r="C179" s="9"/>
      <c r="D179" s="9"/>
      <c r="E179" s="9"/>
      <c r="F179" s="9"/>
      <c r="G179" s="9"/>
      <c r="H179" s="9"/>
      <c r="I179" s="11"/>
      <c r="J179" s="11">
        <f t="shared" si="14"/>
        <v>0</v>
      </c>
      <c r="K179" s="11" t="e">
        <f>ROUND((EXP(LN('Terre assolée 0-20cm'!$B179)*'Valeur de calcul'!$B$4+'Terre assolée 0-20cm'!$C179*'Valeur de calcul'!$B$5+LN('Terre assolée 0-20cm'!$D179)*'Valeur de calcul'!$B$6+'Terre assolée 0-20cm'!$E179*'Valeur de calcul'!$B$7+'Valeur de calcul'!$B$3)/24)/(44/12),3)</f>
        <v>#NUM!</v>
      </c>
      <c r="L179" s="11" t="e">
        <f>ROUND(EXP(LN($K179)-2*'Valeur de calcul'!$B$8),3)</f>
        <v>#NUM!</v>
      </c>
      <c r="M179" s="11" t="e">
        <f>ROUND(EXP(LN($K179)-'Valeur de calcul'!$B$8),3)</f>
        <v>#NUM!</v>
      </c>
      <c r="N179" s="11" t="e">
        <f>ROUND(EXP(LN($K179)+'Valeur de calcul'!$B$8),3)</f>
        <v>#NUM!</v>
      </c>
      <c r="O179" s="11" t="e">
        <f>ROUND(EXP(LN($K179)+2*'Valeur de calcul'!$B$8),3)</f>
        <v>#NUM!</v>
      </c>
      <c r="P179" s="11" t="str">
        <f t="shared" si="15"/>
        <v xml:space="preserve"> </v>
      </c>
      <c r="Q179" s="11"/>
      <c r="R179" s="5" t="e">
        <f>ROUND(EXP((LN($B179)*'Valeur de calcul'!$C$4)+('Terre assolée 0-20cm'!$C179*'Valeur de calcul'!$C$5)+(LN('Terre assolée 0-20cm'!$D179)*'Valeur de calcul'!$C$6)+('Terre assolée 0-20cm'!$E179*'Valeur de calcul'!$C$7)+'Valeur de calcul'!$C$3),1)</f>
        <v>#NUM!</v>
      </c>
      <c r="S179" s="11" t="e">
        <f>ROUND(EXP(LN($R179)-2*'Valeur de calcul'!$C$8),1)</f>
        <v>#NUM!</v>
      </c>
      <c r="T179" s="11" t="e">
        <f>ROUND(EXP(LN($R179)-1*'Valeur de calcul'!$C$8),1)</f>
        <v>#NUM!</v>
      </c>
      <c r="U179" s="11" t="e">
        <f>ROUND(EXP(LN($R179)+1*'Valeur de calcul'!$C$8),1)</f>
        <v>#NUM!</v>
      </c>
      <c r="V179" s="11" t="e">
        <f>ROUND(EXP(LN($R179)+2*'Valeur de calcul'!$C$8),1)</f>
        <v>#NUM!</v>
      </c>
      <c r="W179" s="11" t="str">
        <f t="shared" si="16"/>
        <v xml:space="preserve"> </v>
      </c>
      <c r="X179" s="11"/>
      <c r="Y179" s="4" t="e">
        <f t="shared" si="17"/>
        <v>#NUM!</v>
      </c>
      <c r="Z179" s="11" t="e">
        <f>IF($Y179=0," ",IF($Y179&lt;EXP(-2*'Valeur de calcul'!$B$8),"très basse", IF($Y179&lt;EXP(-1*'Valeur de calcul'!$B$8),"basse",IF($Y179&gt;EXP(2*'Valeur de calcul'!$B$8),"très élevée",IF($Y179&gt;EXP('Valeur de calcul'!$B$8),"élevée","normal")))))</f>
        <v>#NUM!</v>
      </c>
      <c r="AA179" s="4" t="e">
        <f t="shared" si="18"/>
        <v>#NUM!</v>
      </c>
      <c r="AB179" s="11" t="e">
        <f>IF($AA179=0," ",IF($AA179&lt;EXP(-2*'Valeur de calcul'!$C$8),"très basse", IF($AA179&lt;EXP(-1*'Valeur de calcul'!$C$8),"basse",IF($AA179&gt;EXP(2*'Valeur de calcul'!$C$8),"très élevée",IF($AA179&gt;EXP('Valeur de calcul'!$C$8),"élevée","normal")))))</f>
        <v>#NUM!</v>
      </c>
      <c r="AC179" s="11"/>
      <c r="AD179" s="11" t="e">
        <f t="shared" si="19"/>
        <v>#DIV/0!</v>
      </c>
      <c r="AE179" s="11" t="e">
        <f t="shared" si="20"/>
        <v>#DIV/0!</v>
      </c>
    </row>
    <row r="180" spans="1:31" x14ac:dyDescent="0.25">
      <c r="A180" s="9"/>
      <c r="B180" s="9"/>
      <c r="C180" s="9"/>
      <c r="D180" s="9"/>
      <c r="E180" s="9"/>
      <c r="F180" s="9"/>
      <c r="G180" s="9"/>
      <c r="H180" s="9"/>
      <c r="I180" s="11"/>
      <c r="J180" s="11">
        <f t="shared" si="14"/>
        <v>0</v>
      </c>
      <c r="K180" s="11" t="e">
        <f>ROUND((EXP(LN('Terre assolée 0-20cm'!$B180)*'Valeur de calcul'!$B$4+'Terre assolée 0-20cm'!$C180*'Valeur de calcul'!$B$5+LN('Terre assolée 0-20cm'!$D180)*'Valeur de calcul'!$B$6+'Terre assolée 0-20cm'!$E180*'Valeur de calcul'!$B$7+'Valeur de calcul'!$B$3)/24)/(44/12),3)</f>
        <v>#NUM!</v>
      </c>
      <c r="L180" s="11" t="e">
        <f>ROUND(EXP(LN($K180)-2*'Valeur de calcul'!$B$8),3)</f>
        <v>#NUM!</v>
      </c>
      <c r="M180" s="11" t="e">
        <f>ROUND(EXP(LN($K180)-'Valeur de calcul'!$B$8),3)</f>
        <v>#NUM!</v>
      </c>
      <c r="N180" s="11" t="e">
        <f>ROUND(EXP(LN($K180)+'Valeur de calcul'!$B$8),3)</f>
        <v>#NUM!</v>
      </c>
      <c r="O180" s="11" t="e">
        <f>ROUND(EXP(LN($K180)+2*'Valeur de calcul'!$B$8),3)</f>
        <v>#NUM!</v>
      </c>
      <c r="P180" s="11" t="str">
        <f t="shared" si="15"/>
        <v xml:space="preserve"> </v>
      </c>
      <c r="Q180" s="11"/>
      <c r="R180" s="5" t="e">
        <f>ROUND(EXP((LN($B180)*'Valeur de calcul'!$C$4)+('Terre assolée 0-20cm'!$C180*'Valeur de calcul'!$C$5)+(LN('Terre assolée 0-20cm'!$D180)*'Valeur de calcul'!$C$6)+('Terre assolée 0-20cm'!$E180*'Valeur de calcul'!$C$7)+'Valeur de calcul'!$C$3),1)</f>
        <v>#NUM!</v>
      </c>
      <c r="S180" s="11" t="e">
        <f>ROUND(EXP(LN($R180)-2*'Valeur de calcul'!$C$8),1)</f>
        <v>#NUM!</v>
      </c>
      <c r="T180" s="11" t="e">
        <f>ROUND(EXP(LN($R180)-1*'Valeur de calcul'!$C$8),1)</f>
        <v>#NUM!</v>
      </c>
      <c r="U180" s="11" t="e">
        <f>ROUND(EXP(LN($R180)+1*'Valeur de calcul'!$C$8),1)</f>
        <v>#NUM!</v>
      </c>
      <c r="V180" s="11" t="e">
        <f>ROUND(EXP(LN($R180)+2*'Valeur de calcul'!$C$8),1)</f>
        <v>#NUM!</v>
      </c>
      <c r="W180" s="11" t="str">
        <f t="shared" si="16"/>
        <v xml:space="preserve"> </v>
      </c>
      <c r="X180" s="11"/>
      <c r="Y180" s="4" t="e">
        <f t="shared" si="17"/>
        <v>#NUM!</v>
      </c>
      <c r="Z180" s="11" t="e">
        <f>IF($Y180=0," ",IF($Y180&lt;EXP(-2*'Valeur de calcul'!$B$8),"très basse", IF($Y180&lt;EXP(-1*'Valeur de calcul'!$B$8),"basse",IF($Y180&gt;EXP(2*'Valeur de calcul'!$B$8),"très élevée",IF($Y180&gt;EXP('Valeur de calcul'!$B$8),"élevée","normal")))))</f>
        <v>#NUM!</v>
      </c>
      <c r="AA180" s="4" t="e">
        <f t="shared" si="18"/>
        <v>#NUM!</v>
      </c>
      <c r="AB180" s="11" t="e">
        <f>IF($AA180=0," ",IF($AA180&lt;EXP(-2*'Valeur de calcul'!$C$8),"très basse", IF($AA180&lt;EXP(-1*'Valeur de calcul'!$C$8),"basse",IF($AA180&gt;EXP(2*'Valeur de calcul'!$C$8),"très élevée",IF($AA180&gt;EXP('Valeur de calcul'!$C$8),"élevée","normal")))))</f>
        <v>#NUM!</v>
      </c>
      <c r="AC180" s="11"/>
      <c r="AD180" s="11" t="e">
        <f t="shared" si="19"/>
        <v>#DIV/0!</v>
      </c>
      <c r="AE180" s="11" t="e">
        <f t="shared" si="20"/>
        <v>#DIV/0!</v>
      </c>
    </row>
    <row r="181" spans="1:31" x14ac:dyDescent="0.25">
      <c r="A181" s="9"/>
      <c r="B181" s="9"/>
      <c r="C181" s="9"/>
      <c r="D181" s="9"/>
      <c r="E181" s="9"/>
      <c r="F181" s="9"/>
      <c r="G181" s="9"/>
      <c r="H181" s="9"/>
      <c r="I181" s="11"/>
      <c r="J181" s="11">
        <f t="shared" si="14"/>
        <v>0</v>
      </c>
      <c r="K181" s="11" t="e">
        <f>ROUND((EXP(LN('Terre assolée 0-20cm'!$B181)*'Valeur de calcul'!$B$4+'Terre assolée 0-20cm'!$C181*'Valeur de calcul'!$B$5+LN('Terre assolée 0-20cm'!$D181)*'Valeur de calcul'!$B$6+'Terre assolée 0-20cm'!$E181*'Valeur de calcul'!$B$7+'Valeur de calcul'!$B$3)/24)/(44/12),3)</f>
        <v>#NUM!</v>
      </c>
      <c r="L181" s="11" t="e">
        <f>ROUND(EXP(LN($K181)-2*'Valeur de calcul'!$B$8),3)</f>
        <v>#NUM!</v>
      </c>
      <c r="M181" s="11" t="e">
        <f>ROUND(EXP(LN($K181)-'Valeur de calcul'!$B$8),3)</f>
        <v>#NUM!</v>
      </c>
      <c r="N181" s="11" t="e">
        <f>ROUND(EXP(LN($K181)+'Valeur de calcul'!$B$8),3)</f>
        <v>#NUM!</v>
      </c>
      <c r="O181" s="11" t="e">
        <f>ROUND(EXP(LN($K181)+2*'Valeur de calcul'!$B$8),3)</f>
        <v>#NUM!</v>
      </c>
      <c r="P181" s="11" t="str">
        <f t="shared" si="15"/>
        <v xml:space="preserve"> </v>
      </c>
      <c r="Q181" s="11"/>
      <c r="R181" s="5" t="e">
        <f>ROUND(EXP((LN($B181)*'Valeur de calcul'!$C$4)+('Terre assolée 0-20cm'!$C181*'Valeur de calcul'!$C$5)+(LN('Terre assolée 0-20cm'!$D181)*'Valeur de calcul'!$C$6)+('Terre assolée 0-20cm'!$E181*'Valeur de calcul'!$C$7)+'Valeur de calcul'!$C$3),1)</f>
        <v>#NUM!</v>
      </c>
      <c r="S181" s="11" t="e">
        <f>ROUND(EXP(LN($R181)-2*'Valeur de calcul'!$C$8),1)</f>
        <v>#NUM!</v>
      </c>
      <c r="T181" s="11" t="e">
        <f>ROUND(EXP(LN($R181)-1*'Valeur de calcul'!$C$8),1)</f>
        <v>#NUM!</v>
      </c>
      <c r="U181" s="11" t="e">
        <f>ROUND(EXP(LN($R181)+1*'Valeur de calcul'!$C$8),1)</f>
        <v>#NUM!</v>
      </c>
      <c r="V181" s="11" t="e">
        <f>ROUND(EXP(LN($R181)+2*'Valeur de calcul'!$C$8),1)</f>
        <v>#NUM!</v>
      </c>
      <c r="W181" s="11" t="str">
        <f t="shared" si="16"/>
        <v xml:space="preserve"> </v>
      </c>
      <c r="X181" s="11"/>
      <c r="Y181" s="4" t="e">
        <f t="shared" si="17"/>
        <v>#NUM!</v>
      </c>
      <c r="Z181" s="11" t="e">
        <f>IF($Y181=0," ",IF($Y181&lt;EXP(-2*'Valeur de calcul'!$B$8),"très basse", IF($Y181&lt;EXP(-1*'Valeur de calcul'!$B$8),"basse",IF($Y181&gt;EXP(2*'Valeur de calcul'!$B$8),"très élevée",IF($Y181&gt;EXP('Valeur de calcul'!$B$8),"élevée","normal")))))</f>
        <v>#NUM!</v>
      </c>
      <c r="AA181" s="4" t="e">
        <f t="shared" si="18"/>
        <v>#NUM!</v>
      </c>
      <c r="AB181" s="11" t="e">
        <f>IF($AA181=0," ",IF($AA181&lt;EXP(-2*'Valeur de calcul'!$C$8),"très basse", IF($AA181&lt;EXP(-1*'Valeur de calcul'!$C$8),"basse",IF($AA181&gt;EXP(2*'Valeur de calcul'!$C$8),"très élevée",IF($AA181&gt;EXP('Valeur de calcul'!$C$8),"élevée","normal")))))</f>
        <v>#NUM!</v>
      </c>
      <c r="AC181" s="11"/>
      <c r="AD181" s="11" t="e">
        <f t="shared" si="19"/>
        <v>#DIV/0!</v>
      </c>
      <c r="AE181" s="11" t="e">
        <f t="shared" si="20"/>
        <v>#DIV/0!</v>
      </c>
    </row>
    <row r="182" spans="1:31" x14ac:dyDescent="0.25">
      <c r="A182" s="9"/>
      <c r="B182" s="9"/>
      <c r="C182" s="9"/>
      <c r="D182" s="9"/>
      <c r="E182" s="9"/>
      <c r="F182" s="9"/>
      <c r="G182" s="9"/>
      <c r="H182" s="9"/>
      <c r="I182" s="11"/>
      <c r="J182" s="11">
        <f t="shared" si="14"/>
        <v>0</v>
      </c>
      <c r="K182" s="11" t="e">
        <f>ROUND((EXP(LN('Terre assolée 0-20cm'!$B182)*'Valeur de calcul'!$B$4+'Terre assolée 0-20cm'!$C182*'Valeur de calcul'!$B$5+LN('Terre assolée 0-20cm'!$D182)*'Valeur de calcul'!$B$6+'Terre assolée 0-20cm'!$E182*'Valeur de calcul'!$B$7+'Valeur de calcul'!$B$3)/24)/(44/12),3)</f>
        <v>#NUM!</v>
      </c>
      <c r="L182" s="11" t="e">
        <f>ROUND(EXP(LN($K182)-2*'Valeur de calcul'!$B$8),3)</f>
        <v>#NUM!</v>
      </c>
      <c r="M182" s="11" t="e">
        <f>ROUND(EXP(LN($K182)-'Valeur de calcul'!$B$8),3)</f>
        <v>#NUM!</v>
      </c>
      <c r="N182" s="11" t="e">
        <f>ROUND(EXP(LN($K182)+'Valeur de calcul'!$B$8),3)</f>
        <v>#NUM!</v>
      </c>
      <c r="O182" s="11" t="e">
        <f>ROUND(EXP(LN($K182)+2*'Valeur de calcul'!$B$8),3)</f>
        <v>#NUM!</v>
      </c>
      <c r="P182" s="11" t="str">
        <f t="shared" si="15"/>
        <v xml:space="preserve"> </v>
      </c>
      <c r="Q182" s="11"/>
      <c r="R182" s="5" t="e">
        <f>ROUND(EXP((LN($B182)*'Valeur de calcul'!$C$4)+('Terre assolée 0-20cm'!$C182*'Valeur de calcul'!$C$5)+(LN('Terre assolée 0-20cm'!$D182)*'Valeur de calcul'!$C$6)+('Terre assolée 0-20cm'!$E182*'Valeur de calcul'!$C$7)+'Valeur de calcul'!$C$3),1)</f>
        <v>#NUM!</v>
      </c>
      <c r="S182" s="11" t="e">
        <f>ROUND(EXP(LN($R182)-2*'Valeur de calcul'!$C$8),1)</f>
        <v>#NUM!</v>
      </c>
      <c r="T182" s="11" t="e">
        <f>ROUND(EXP(LN($R182)-1*'Valeur de calcul'!$C$8),1)</f>
        <v>#NUM!</v>
      </c>
      <c r="U182" s="11" t="e">
        <f>ROUND(EXP(LN($R182)+1*'Valeur de calcul'!$C$8),1)</f>
        <v>#NUM!</v>
      </c>
      <c r="V182" s="11" t="e">
        <f>ROUND(EXP(LN($R182)+2*'Valeur de calcul'!$C$8),1)</f>
        <v>#NUM!</v>
      </c>
      <c r="W182" s="11" t="str">
        <f t="shared" si="16"/>
        <v xml:space="preserve"> </v>
      </c>
      <c r="X182" s="11"/>
      <c r="Y182" s="4" t="e">
        <f t="shared" si="17"/>
        <v>#NUM!</v>
      </c>
      <c r="Z182" s="11" t="e">
        <f>IF($Y182=0," ",IF($Y182&lt;EXP(-2*'Valeur de calcul'!$B$8),"très basse", IF($Y182&lt;EXP(-1*'Valeur de calcul'!$B$8),"basse",IF($Y182&gt;EXP(2*'Valeur de calcul'!$B$8),"très élevée",IF($Y182&gt;EXP('Valeur de calcul'!$B$8),"élevée","normal")))))</f>
        <v>#NUM!</v>
      </c>
      <c r="AA182" s="4" t="e">
        <f t="shared" si="18"/>
        <v>#NUM!</v>
      </c>
      <c r="AB182" s="11" t="e">
        <f>IF($AA182=0," ",IF($AA182&lt;EXP(-2*'Valeur de calcul'!$C$8),"très basse", IF($AA182&lt;EXP(-1*'Valeur de calcul'!$C$8),"basse",IF($AA182&gt;EXP(2*'Valeur de calcul'!$C$8),"très élevée",IF($AA182&gt;EXP('Valeur de calcul'!$C$8),"élevée","normal")))))</f>
        <v>#NUM!</v>
      </c>
      <c r="AC182" s="11"/>
      <c r="AD182" s="11" t="e">
        <f t="shared" si="19"/>
        <v>#DIV/0!</v>
      </c>
      <c r="AE182" s="11" t="e">
        <f t="shared" si="20"/>
        <v>#DIV/0!</v>
      </c>
    </row>
    <row r="183" spans="1:31" x14ac:dyDescent="0.25">
      <c r="A183" s="9"/>
      <c r="B183" s="9"/>
      <c r="C183" s="9"/>
      <c r="D183" s="9"/>
      <c r="E183" s="9"/>
      <c r="F183" s="9"/>
      <c r="G183" s="9"/>
      <c r="H183" s="9"/>
      <c r="I183" s="11"/>
      <c r="J183" s="11">
        <f t="shared" si="14"/>
        <v>0</v>
      </c>
      <c r="K183" s="11" t="e">
        <f>ROUND((EXP(LN('Terre assolée 0-20cm'!$B183)*'Valeur de calcul'!$B$4+'Terre assolée 0-20cm'!$C183*'Valeur de calcul'!$B$5+LN('Terre assolée 0-20cm'!$D183)*'Valeur de calcul'!$B$6+'Terre assolée 0-20cm'!$E183*'Valeur de calcul'!$B$7+'Valeur de calcul'!$B$3)/24)/(44/12),3)</f>
        <v>#NUM!</v>
      </c>
      <c r="L183" s="11" t="e">
        <f>ROUND(EXP(LN($K183)-2*'Valeur de calcul'!$B$8),3)</f>
        <v>#NUM!</v>
      </c>
      <c r="M183" s="11" t="e">
        <f>ROUND(EXP(LN($K183)-'Valeur de calcul'!$B$8),3)</f>
        <v>#NUM!</v>
      </c>
      <c r="N183" s="11" t="e">
        <f>ROUND(EXP(LN($K183)+'Valeur de calcul'!$B$8),3)</f>
        <v>#NUM!</v>
      </c>
      <c r="O183" s="11" t="e">
        <f>ROUND(EXP(LN($K183)+2*'Valeur de calcul'!$B$8),3)</f>
        <v>#NUM!</v>
      </c>
      <c r="P183" s="11" t="str">
        <f t="shared" si="15"/>
        <v xml:space="preserve"> </v>
      </c>
      <c r="Q183" s="11"/>
      <c r="R183" s="5" t="e">
        <f>ROUND(EXP((LN($B183)*'Valeur de calcul'!$C$4)+('Terre assolée 0-20cm'!$C183*'Valeur de calcul'!$C$5)+(LN('Terre assolée 0-20cm'!$D183)*'Valeur de calcul'!$C$6)+('Terre assolée 0-20cm'!$E183*'Valeur de calcul'!$C$7)+'Valeur de calcul'!$C$3),1)</f>
        <v>#NUM!</v>
      </c>
      <c r="S183" s="11" t="e">
        <f>ROUND(EXP(LN($R183)-2*'Valeur de calcul'!$C$8),1)</f>
        <v>#NUM!</v>
      </c>
      <c r="T183" s="11" t="e">
        <f>ROUND(EXP(LN($R183)-1*'Valeur de calcul'!$C$8),1)</f>
        <v>#NUM!</v>
      </c>
      <c r="U183" s="11" t="e">
        <f>ROUND(EXP(LN($R183)+1*'Valeur de calcul'!$C$8),1)</f>
        <v>#NUM!</v>
      </c>
      <c r="V183" s="11" t="e">
        <f>ROUND(EXP(LN($R183)+2*'Valeur de calcul'!$C$8),1)</f>
        <v>#NUM!</v>
      </c>
      <c r="W183" s="11" t="str">
        <f t="shared" si="16"/>
        <v xml:space="preserve"> </v>
      </c>
      <c r="X183" s="11"/>
      <c r="Y183" s="4" t="e">
        <f t="shared" si="17"/>
        <v>#NUM!</v>
      </c>
      <c r="Z183" s="11" t="e">
        <f>IF($Y183=0," ",IF($Y183&lt;EXP(-2*'Valeur de calcul'!$B$8),"très basse", IF($Y183&lt;EXP(-1*'Valeur de calcul'!$B$8),"basse",IF($Y183&gt;EXP(2*'Valeur de calcul'!$B$8),"très élevée",IF($Y183&gt;EXP('Valeur de calcul'!$B$8),"élevée","normal")))))</f>
        <v>#NUM!</v>
      </c>
      <c r="AA183" s="4" t="e">
        <f t="shared" si="18"/>
        <v>#NUM!</v>
      </c>
      <c r="AB183" s="11" t="e">
        <f>IF($AA183=0," ",IF($AA183&lt;EXP(-2*'Valeur de calcul'!$C$8),"très basse", IF($AA183&lt;EXP(-1*'Valeur de calcul'!$C$8),"basse",IF($AA183&gt;EXP(2*'Valeur de calcul'!$C$8),"très élevée",IF($AA183&gt;EXP('Valeur de calcul'!$C$8),"élevée","normal")))))</f>
        <v>#NUM!</v>
      </c>
      <c r="AC183" s="11"/>
      <c r="AD183" s="11" t="e">
        <f t="shared" si="19"/>
        <v>#DIV/0!</v>
      </c>
      <c r="AE183" s="11" t="e">
        <f t="shared" si="20"/>
        <v>#DIV/0!</v>
      </c>
    </row>
    <row r="184" spans="1:31" x14ac:dyDescent="0.25">
      <c r="A184" s="9"/>
      <c r="B184" s="9"/>
      <c r="C184" s="9"/>
      <c r="D184" s="9"/>
      <c r="E184" s="9"/>
      <c r="F184" s="9"/>
      <c r="G184" s="9"/>
      <c r="H184" s="9"/>
      <c r="I184" s="11"/>
      <c r="J184" s="11">
        <f t="shared" si="14"/>
        <v>0</v>
      </c>
      <c r="K184" s="11" t="e">
        <f>ROUND((EXP(LN('Terre assolée 0-20cm'!$B184)*'Valeur de calcul'!$B$4+'Terre assolée 0-20cm'!$C184*'Valeur de calcul'!$B$5+LN('Terre assolée 0-20cm'!$D184)*'Valeur de calcul'!$B$6+'Terre assolée 0-20cm'!$E184*'Valeur de calcul'!$B$7+'Valeur de calcul'!$B$3)/24)/(44/12),3)</f>
        <v>#NUM!</v>
      </c>
      <c r="L184" s="11" t="e">
        <f>ROUND(EXP(LN($K184)-2*'Valeur de calcul'!$B$8),3)</f>
        <v>#NUM!</v>
      </c>
      <c r="M184" s="11" t="e">
        <f>ROUND(EXP(LN($K184)-'Valeur de calcul'!$B$8),3)</f>
        <v>#NUM!</v>
      </c>
      <c r="N184" s="11" t="e">
        <f>ROUND(EXP(LN($K184)+'Valeur de calcul'!$B$8),3)</f>
        <v>#NUM!</v>
      </c>
      <c r="O184" s="11" t="e">
        <f>ROUND(EXP(LN($K184)+2*'Valeur de calcul'!$B$8),3)</f>
        <v>#NUM!</v>
      </c>
      <c r="P184" s="11" t="str">
        <f t="shared" si="15"/>
        <v xml:space="preserve"> </v>
      </c>
      <c r="Q184" s="11"/>
      <c r="R184" s="5" t="e">
        <f>ROUND(EXP((LN($B184)*'Valeur de calcul'!$C$4)+('Terre assolée 0-20cm'!$C184*'Valeur de calcul'!$C$5)+(LN('Terre assolée 0-20cm'!$D184)*'Valeur de calcul'!$C$6)+('Terre assolée 0-20cm'!$E184*'Valeur de calcul'!$C$7)+'Valeur de calcul'!$C$3),1)</f>
        <v>#NUM!</v>
      </c>
      <c r="S184" s="11" t="e">
        <f>ROUND(EXP(LN($R184)-2*'Valeur de calcul'!$C$8),1)</f>
        <v>#NUM!</v>
      </c>
      <c r="T184" s="11" t="e">
        <f>ROUND(EXP(LN($R184)-1*'Valeur de calcul'!$C$8),1)</f>
        <v>#NUM!</v>
      </c>
      <c r="U184" s="11" t="e">
        <f>ROUND(EXP(LN($R184)+1*'Valeur de calcul'!$C$8),1)</f>
        <v>#NUM!</v>
      </c>
      <c r="V184" s="11" t="e">
        <f>ROUND(EXP(LN($R184)+2*'Valeur de calcul'!$C$8),1)</f>
        <v>#NUM!</v>
      </c>
      <c r="W184" s="11" t="str">
        <f t="shared" si="16"/>
        <v xml:space="preserve"> </v>
      </c>
      <c r="X184" s="11"/>
      <c r="Y184" s="4" t="e">
        <f t="shared" si="17"/>
        <v>#NUM!</v>
      </c>
      <c r="Z184" s="11" t="e">
        <f>IF($Y184=0," ",IF($Y184&lt;EXP(-2*'Valeur de calcul'!$B$8),"très basse", IF($Y184&lt;EXP(-1*'Valeur de calcul'!$B$8),"basse",IF($Y184&gt;EXP(2*'Valeur de calcul'!$B$8),"très élevée",IF($Y184&gt;EXP('Valeur de calcul'!$B$8),"élevée","normal")))))</f>
        <v>#NUM!</v>
      </c>
      <c r="AA184" s="4" t="e">
        <f t="shared" si="18"/>
        <v>#NUM!</v>
      </c>
      <c r="AB184" s="11" t="e">
        <f>IF($AA184=0," ",IF($AA184&lt;EXP(-2*'Valeur de calcul'!$C$8),"très basse", IF($AA184&lt;EXP(-1*'Valeur de calcul'!$C$8),"basse",IF($AA184&gt;EXP(2*'Valeur de calcul'!$C$8),"très élevée",IF($AA184&gt;EXP('Valeur de calcul'!$C$8),"élevée","normal")))))</f>
        <v>#NUM!</v>
      </c>
      <c r="AC184" s="11"/>
      <c r="AD184" s="11" t="e">
        <f t="shared" si="19"/>
        <v>#DIV/0!</v>
      </c>
      <c r="AE184" s="11" t="e">
        <f t="shared" si="20"/>
        <v>#DIV/0!</v>
      </c>
    </row>
    <row r="185" spans="1:31" x14ac:dyDescent="0.25">
      <c r="A185" s="9"/>
      <c r="B185" s="9"/>
      <c r="C185" s="9"/>
      <c r="D185" s="9"/>
      <c r="E185" s="9"/>
      <c r="F185" s="9"/>
      <c r="G185" s="9"/>
      <c r="H185" s="9"/>
      <c r="I185" s="11"/>
      <c r="J185" s="11">
        <f t="shared" si="14"/>
        <v>0</v>
      </c>
      <c r="K185" s="11" t="e">
        <f>ROUND((EXP(LN('Terre assolée 0-20cm'!$B185)*'Valeur de calcul'!$B$4+'Terre assolée 0-20cm'!$C185*'Valeur de calcul'!$B$5+LN('Terre assolée 0-20cm'!$D185)*'Valeur de calcul'!$B$6+'Terre assolée 0-20cm'!$E185*'Valeur de calcul'!$B$7+'Valeur de calcul'!$B$3)/24)/(44/12),3)</f>
        <v>#NUM!</v>
      </c>
      <c r="L185" s="11" t="e">
        <f>ROUND(EXP(LN($K185)-2*'Valeur de calcul'!$B$8),3)</f>
        <v>#NUM!</v>
      </c>
      <c r="M185" s="11" t="e">
        <f>ROUND(EXP(LN($K185)-'Valeur de calcul'!$B$8),3)</f>
        <v>#NUM!</v>
      </c>
      <c r="N185" s="11" t="e">
        <f>ROUND(EXP(LN($K185)+'Valeur de calcul'!$B$8),3)</f>
        <v>#NUM!</v>
      </c>
      <c r="O185" s="11" t="e">
        <f>ROUND(EXP(LN($K185)+2*'Valeur de calcul'!$B$8),3)</f>
        <v>#NUM!</v>
      </c>
      <c r="P185" s="11" t="str">
        <f t="shared" si="15"/>
        <v xml:space="preserve"> </v>
      </c>
      <c r="Q185" s="11"/>
      <c r="R185" s="5" t="e">
        <f>ROUND(EXP((LN($B185)*'Valeur de calcul'!$C$4)+('Terre assolée 0-20cm'!$C185*'Valeur de calcul'!$C$5)+(LN('Terre assolée 0-20cm'!$D185)*'Valeur de calcul'!$C$6)+('Terre assolée 0-20cm'!$E185*'Valeur de calcul'!$C$7)+'Valeur de calcul'!$C$3),1)</f>
        <v>#NUM!</v>
      </c>
      <c r="S185" s="11" t="e">
        <f>ROUND(EXP(LN($R185)-2*'Valeur de calcul'!$C$8),1)</f>
        <v>#NUM!</v>
      </c>
      <c r="T185" s="11" t="e">
        <f>ROUND(EXP(LN($R185)-1*'Valeur de calcul'!$C$8),1)</f>
        <v>#NUM!</v>
      </c>
      <c r="U185" s="11" t="e">
        <f>ROUND(EXP(LN($R185)+1*'Valeur de calcul'!$C$8),1)</f>
        <v>#NUM!</v>
      </c>
      <c r="V185" s="11" t="e">
        <f>ROUND(EXP(LN($R185)+2*'Valeur de calcul'!$C$8),1)</f>
        <v>#NUM!</v>
      </c>
      <c r="W185" s="11" t="str">
        <f t="shared" si="16"/>
        <v xml:space="preserve"> </v>
      </c>
      <c r="X185" s="11"/>
      <c r="Y185" s="4" t="e">
        <f t="shared" si="17"/>
        <v>#NUM!</v>
      </c>
      <c r="Z185" s="11" t="e">
        <f>IF($Y185=0," ",IF($Y185&lt;EXP(-2*'Valeur de calcul'!$B$8),"très basse", IF($Y185&lt;EXP(-1*'Valeur de calcul'!$B$8),"basse",IF($Y185&gt;EXP(2*'Valeur de calcul'!$B$8),"très élevée",IF($Y185&gt;EXP('Valeur de calcul'!$B$8),"élevée","normal")))))</f>
        <v>#NUM!</v>
      </c>
      <c r="AA185" s="4" t="e">
        <f t="shared" si="18"/>
        <v>#NUM!</v>
      </c>
      <c r="AB185" s="11" t="e">
        <f>IF($AA185=0," ",IF($AA185&lt;EXP(-2*'Valeur de calcul'!$C$8),"très basse", IF($AA185&lt;EXP(-1*'Valeur de calcul'!$C$8),"basse",IF($AA185&gt;EXP(2*'Valeur de calcul'!$C$8),"très élevée",IF($AA185&gt;EXP('Valeur de calcul'!$C$8),"élevée","normal")))))</f>
        <v>#NUM!</v>
      </c>
      <c r="AC185" s="11"/>
      <c r="AD185" s="11" t="e">
        <f t="shared" si="19"/>
        <v>#DIV/0!</v>
      </c>
      <c r="AE185" s="11" t="e">
        <f t="shared" si="20"/>
        <v>#DIV/0!</v>
      </c>
    </row>
    <row r="186" spans="1:31" x14ac:dyDescent="0.25">
      <c r="A186" s="9"/>
      <c r="B186" s="9"/>
      <c r="C186" s="9"/>
      <c r="D186" s="9"/>
      <c r="E186" s="9"/>
      <c r="F186" s="9"/>
      <c r="G186" s="9"/>
      <c r="H186" s="9"/>
      <c r="I186" s="11"/>
      <c r="J186" s="11">
        <f t="shared" si="14"/>
        <v>0</v>
      </c>
      <c r="K186" s="11" t="e">
        <f>ROUND((EXP(LN('Terre assolée 0-20cm'!$B186)*'Valeur de calcul'!$B$4+'Terre assolée 0-20cm'!$C186*'Valeur de calcul'!$B$5+LN('Terre assolée 0-20cm'!$D186)*'Valeur de calcul'!$B$6+'Terre assolée 0-20cm'!$E186*'Valeur de calcul'!$B$7+'Valeur de calcul'!$B$3)/24)/(44/12),3)</f>
        <v>#NUM!</v>
      </c>
      <c r="L186" s="11" t="e">
        <f>ROUND(EXP(LN($K186)-2*'Valeur de calcul'!$B$8),3)</f>
        <v>#NUM!</v>
      </c>
      <c r="M186" s="11" t="e">
        <f>ROUND(EXP(LN($K186)-'Valeur de calcul'!$B$8),3)</f>
        <v>#NUM!</v>
      </c>
      <c r="N186" s="11" t="e">
        <f>ROUND(EXP(LN($K186)+'Valeur de calcul'!$B$8),3)</f>
        <v>#NUM!</v>
      </c>
      <c r="O186" s="11" t="e">
        <f>ROUND(EXP(LN($K186)+2*'Valeur de calcul'!$B$8),3)</f>
        <v>#NUM!</v>
      </c>
      <c r="P186" s="11" t="str">
        <f t="shared" si="15"/>
        <v xml:space="preserve"> </v>
      </c>
      <c r="Q186" s="11"/>
      <c r="R186" s="5" t="e">
        <f>ROUND(EXP((LN($B186)*'Valeur de calcul'!$C$4)+('Terre assolée 0-20cm'!$C186*'Valeur de calcul'!$C$5)+(LN('Terre assolée 0-20cm'!$D186)*'Valeur de calcul'!$C$6)+('Terre assolée 0-20cm'!$E186*'Valeur de calcul'!$C$7)+'Valeur de calcul'!$C$3),1)</f>
        <v>#NUM!</v>
      </c>
      <c r="S186" s="11" t="e">
        <f>ROUND(EXP(LN($R186)-2*'Valeur de calcul'!$C$8),1)</f>
        <v>#NUM!</v>
      </c>
      <c r="T186" s="11" t="e">
        <f>ROUND(EXP(LN($R186)-1*'Valeur de calcul'!$C$8),1)</f>
        <v>#NUM!</v>
      </c>
      <c r="U186" s="11" t="e">
        <f>ROUND(EXP(LN($R186)+1*'Valeur de calcul'!$C$8),1)</f>
        <v>#NUM!</v>
      </c>
      <c r="V186" s="11" t="e">
        <f>ROUND(EXP(LN($R186)+2*'Valeur de calcul'!$C$8),1)</f>
        <v>#NUM!</v>
      </c>
      <c r="W186" s="11" t="str">
        <f t="shared" si="16"/>
        <v xml:space="preserve"> </v>
      </c>
      <c r="X186" s="11"/>
      <c r="Y186" s="4" t="e">
        <f t="shared" si="17"/>
        <v>#NUM!</v>
      </c>
      <c r="Z186" s="11" t="e">
        <f>IF($Y186=0," ",IF($Y186&lt;EXP(-2*'Valeur de calcul'!$B$8),"très basse", IF($Y186&lt;EXP(-1*'Valeur de calcul'!$B$8),"basse",IF($Y186&gt;EXP(2*'Valeur de calcul'!$B$8),"très élevée",IF($Y186&gt;EXP('Valeur de calcul'!$B$8),"élevée","normal")))))</f>
        <v>#NUM!</v>
      </c>
      <c r="AA186" s="4" t="e">
        <f t="shared" si="18"/>
        <v>#NUM!</v>
      </c>
      <c r="AB186" s="11" t="e">
        <f>IF($AA186=0," ",IF($AA186&lt;EXP(-2*'Valeur de calcul'!$C$8),"très basse", IF($AA186&lt;EXP(-1*'Valeur de calcul'!$C$8),"basse",IF($AA186&gt;EXP(2*'Valeur de calcul'!$C$8),"très élevée",IF($AA186&gt;EXP('Valeur de calcul'!$C$8),"élevée","normal")))))</f>
        <v>#NUM!</v>
      </c>
      <c r="AC186" s="11"/>
      <c r="AD186" s="11" t="e">
        <f t="shared" si="19"/>
        <v>#DIV/0!</v>
      </c>
      <c r="AE186" s="11" t="e">
        <f t="shared" si="20"/>
        <v>#DIV/0!</v>
      </c>
    </row>
    <row r="187" spans="1:31" x14ac:dyDescent="0.25">
      <c r="A187" s="9"/>
      <c r="B187" s="9"/>
      <c r="C187" s="9"/>
      <c r="D187" s="9"/>
      <c r="E187" s="9"/>
      <c r="F187" s="9"/>
      <c r="G187" s="9"/>
      <c r="H187" s="9"/>
      <c r="I187" s="11"/>
      <c r="J187" s="11">
        <f t="shared" si="14"/>
        <v>0</v>
      </c>
      <c r="K187" s="11" t="e">
        <f>ROUND((EXP(LN('Terre assolée 0-20cm'!$B187)*'Valeur de calcul'!$B$4+'Terre assolée 0-20cm'!$C187*'Valeur de calcul'!$B$5+LN('Terre assolée 0-20cm'!$D187)*'Valeur de calcul'!$B$6+'Terre assolée 0-20cm'!$E187*'Valeur de calcul'!$B$7+'Valeur de calcul'!$B$3)/24)/(44/12),3)</f>
        <v>#NUM!</v>
      </c>
      <c r="L187" s="11" t="e">
        <f>ROUND(EXP(LN($K187)-2*'Valeur de calcul'!$B$8),3)</f>
        <v>#NUM!</v>
      </c>
      <c r="M187" s="11" t="e">
        <f>ROUND(EXP(LN($K187)-'Valeur de calcul'!$B$8),3)</f>
        <v>#NUM!</v>
      </c>
      <c r="N187" s="11" t="e">
        <f>ROUND(EXP(LN($K187)+'Valeur de calcul'!$B$8),3)</f>
        <v>#NUM!</v>
      </c>
      <c r="O187" s="11" t="e">
        <f>ROUND(EXP(LN($K187)+2*'Valeur de calcul'!$B$8),3)</f>
        <v>#NUM!</v>
      </c>
      <c r="P187" s="11" t="str">
        <f t="shared" si="15"/>
        <v xml:space="preserve"> </v>
      </c>
      <c r="Q187" s="11"/>
      <c r="R187" s="5" t="e">
        <f>ROUND(EXP((LN($B187)*'Valeur de calcul'!$C$4)+('Terre assolée 0-20cm'!$C187*'Valeur de calcul'!$C$5)+(LN('Terre assolée 0-20cm'!$D187)*'Valeur de calcul'!$C$6)+('Terre assolée 0-20cm'!$E187*'Valeur de calcul'!$C$7)+'Valeur de calcul'!$C$3),1)</f>
        <v>#NUM!</v>
      </c>
      <c r="S187" s="11" t="e">
        <f>ROUND(EXP(LN($R187)-2*'Valeur de calcul'!$C$8),1)</f>
        <v>#NUM!</v>
      </c>
      <c r="T187" s="11" t="e">
        <f>ROUND(EXP(LN($R187)-1*'Valeur de calcul'!$C$8),1)</f>
        <v>#NUM!</v>
      </c>
      <c r="U187" s="11" t="e">
        <f>ROUND(EXP(LN($R187)+1*'Valeur de calcul'!$C$8),1)</f>
        <v>#NUM!</v>
      </c>
      <c r="V187" s="11" t="e">
        <f>ROUND(EXP(LN($R187)+2*'Valeur de calcul'!$C$8),1)</f>
        <v>#NUM!</v>
      </c>
      <c r="W187" s="11" t="str">
        <f t="shared" si="16"/>
        <v xml:space="preserve"> </v>
      </c>
      <c r="X187" s="11"/>
      <c r="Y187" s="4" t="e">
        <f t="shared" si="17"/>
        <v>#NUM!</v>
      </c>
      <c r="Z187" s="11" t="e">
        <f>IF($Y187=0," ",IF($Y187&lt;EXP(-2*'Valeur de calcul'!$B$8),"très basse", IF($Y187&lt;EXP(-1*'Valeur de calcul'!$B$8),"basse",IF($Y187&gt;EXP(2*'Valeur de calcul'!$B$8),"très élevée",IF($Y187&gt;EXP('Valeur de calcul'!$B$8),"élevée","normal")))))</f>
        <v>#NUM!</v>
      </c>
      <c r="AA187" s="4" t="e">
        <f t="shared" si="18"/>
        <v>#NUM!</v>
      </c>
      <c r="AB187" s="11" t="e">
        <f>IF($AA187=0," ",IF($AA187&lt;EXP(-2*'Valeur de calcul'!$C$8),"très basse", IF($AA187&lt;EXP(-1*'Valeur de calcul'!$C$8),"basse",IF($AA187&gt;EXP(2*'Valeur de calcul'!$C$8),"très élevée",IF($AA187&gt;EXP('Valeur de calcul'!$C$8),"élevée","normal")))))</f>
        <v>#NUM!</v>
      </c>
      <c r="AC187" s="11"/>
      <c r="AD187" s="11" t="e">
        <f t="shared" si="19"/>
        <v>#DIV/0!</v>
      </c>
      <c r="AE187" s="11" t="e">
        <f t="shared" si="20"/>
        <v>#DIV/0!</v>
      </c>
    </row>
    <row r="188" spans="1:31" x14ac:dyDescent="0.25">
      <c r="A188" s="9"/>
      <c r="B188" s="9"/>
      <c r="C188" s="9"/>
      <c r="D188" s="9"/>
      <c r="E188" s="9"/>
      <c r="F188" s="9"/>
      <c r="G188" s="9"/>
      <c r="H188" s="9"/>
      <c r="I188" s="11"/>
      <c r="J188" s="11">
        <f t="shared" si="14"/>
        <v>0</v>
      </c>
      <c r="K188" s="11" t="e">
        <f>ROUND((EXP(LN('Terre assolée 0-20cm'!$B188)*'Valeur de calcul'!$B$4+'Terre assolée 0-20cm'!$C188*'Valeur de calcul'!$B$5+LN('Terre assolée 0-20cm'!$D188)*'Valeur de calcul'!$B$6+'Terre assolée 0-20cm'!$E188*'Valeur de calcul'!$B$7+'Valeur de calcul'!$B$3)/24)/(44/12),3)</f>
        <v>#NUM!</v>
      </c>
      <c r="L188" s="11" t="e">
        <f>ROUND(EXP(LN($K188)-2*'Valeur de calcul'!$B$8),3)</f>
        <v>#NUM!</v>
      </c>
      <c r="M188" s="11" t="e">
        <f>ROUND(EXP(LN($K188)-'Valeur de calcul'!$B$8),3)</f>
        <v>#NUM!</v>
      </c>
      <c r="N188" s="11" t="e">
        <f>ROUND(EXP(LN($K188)+'Valeur de calcul'!$B$8),3)</f>
        <v>#NUM!</v>
      </c>
      <c r="O188" s="11" t="e">
        <f>ROUND(EXP(LN($K188)+2*'Valeur de calcul'!$B$8),3)</f>
        <v>#NUM!</v>
      </c>
      <c r="P188" s="11" t="str">
        <f t="shared" si="15"/>
        <v xml:space="preserve"> </v>
      </c>
      <c r="Q188" s="11"/>
      <c r="R188" s="5" t="e">
        <f>ROUND(EXP((LN($B188)*'Valeur de calcul'!$C$4)+('Terre assolée 0-20cm'!$C188*'Valeur de calcul'!$C$5)+(LN('Terre assolée 0-20cm'!$D188)*'Valeur de calcul'!$C$6)+('Terre assolée 0-20cm'!$E188*'Valeur de calcul'!$C$7)+'Valeur de calcul'!$C$3),1)</f>
        <v>#NUM!</v>
      </c>
      <c r="S188" s="11" t="e">
        <f>ROUND(EXP(LN($R188)-2*'Valeur de calcul'!$C$8),1)</f>
        <v>#NUM!</v>
      </c>
      <c r="T188" s="11" t="e">
        <f>ROUND(EXP(LN($R188)-1*'Valeur de calcul'!$C$8),1)</f>
        <v>#NUM!</v>
      </c>
      <c r="U188" s="11" t="e">
        <f>ROUND(EXP(LN($R188)+1*'Valeur de calcul'!$C$8),1)</f>
        <v>#NUM!</v>
      </c>
      <c r="V188" s="11" t="e">
        <f>ROUND(EXP(LN($R188)+2*'Valeur de calcul'!$C$8),1)</f>
        <v>#NUM!</v>
      </c>
      <c r="W188" s="11" t="str">
        <f t="shared" si="16"/>
        <v xml:space="preserve"> </v>
      </c>
      <c r="X188" s="11"/>
      <c r="Y188" s="4" t="e">
        <f t="shared" si="17"/>
        <v>#NUM!</v>
      </c>
      <c r="Z188" s="11" t="e">
        <f>IF($Y188=0," ",IF($Y188&lt;EXP(-2*'Valeur de calcul'!$B$8),"très basse", IF($Y188&lt;EXP(-1*'Valeur de calcul'!$B$8),"basse",IF($Y188&gt;EXP(2*'Valeur de calcul'!$B$8),"très élevée",IF($Y188&gt;EXP('Valeur de calcul'!$B$8),"élevée","normal")))))</f>
        <v>#NUM!</v>
      </c>
      <c r="AA188" s="4" t="e">
        <f t="shared" si="18"/>
        <v>#NUM!</v>
      </c>
      <c r="AB188" s="11" t="e">
        <f>IF($AA188=0," ",IF($AA188&lt;EXP(-2*'Valeur de calcul'!$C$8),"très basse", IF($AA188&lt;EXP(-1*'Valeur de calcul'!$C$8),"basse",IF($AA188&gt;EXP(2*'Valeur de calcul'!$C$8),"très élevée",IF($AA188&gt;EXP('Valeur de calcul'!$C$8),"élevée","normal")))))</f>
        <v>#NUM!</v>
      </c>
      <c r="AC188" s="11"/>
      <c r="AD188" s="11" t="e">
        <f t="shared" si="19"/>
        <v>#DIV/0!</v>
      </c>
      <c r="AE188" s="11" t="e">
        <f t="shared" si="20"/>
        <v>#DIV/0!</v>
      </c>
    </row>
    <row r="189" spans="1:31" x14ac:dyDescent="0.25">
      <c r="A189" s="9"/>
      <c r="B189" s="9"/>
      <c r="C189" s="9"/>
      <c r="D189" s="9"/>
      <c r="E189" s="9"/>
      <c r="F189" s="9"/>
      <c r="G189" s="9"/>
      <c r="H189" s="9"/>
      <c r="I189" s="11"/>
      <c r="J189" s="11">
        <f t="shared" si="14"/>
        <v>0</v>
      </c>
      <c r="K189" s="11" t="e">
        <f>ROUND((EXP(LN('Terre assolée 0-20cm'!$B189)*'Valeur de calcul'!$B$4+'Terre assolée 0-20cm'!$C189*'Valeur de calcul'!$B$5+LN('Terre assolée 0-20cm'!$D189)*'Valeur de calcul'!$B$6+'Terre assolée 0-20cm'!$E189*'Valeur de calcul'!$B$7+'Valeur de calcul'!$B$3)/24)/(44/12),3)</f>
        <v>#NUM!</v>
      </c>
      <c r="L189" s="11" t="e">
        <f>ROUND(EXP(LN($K189)-2*'Valeur de calcul'!$B$8),3)</f>
        <v>#NUM!</v>
      </c>
      <c r="M189" s="11" t="e">
        <f>ROUND(EXP(LN($K189)-'Valeur de calcul'!$B$8),3)</f>
        <v>#NUM!</v>
      </c>
      <c r="N189" s="11" t="e">
        <f>ROUND(EXP(LN($K189)+'Valeur de calcul'!$B$8),3)</f>
        <v>#NUM!</v>
      </c>
      <c r="O189" s="11" t="e">
        <f>ROUND(EXP(LN($K189)+2*'Valeur de calcul'!$B$8),3)</f>
        <v>#NUM!</v>
      </c>
      <c r="P189" s="11" t="str">
        <f t="shared" si="15"/>
        <v xml:space="preserve"> </v>
      </c>
      <c r="Q189" s="11"/>
      <c r="R189" s="5" t="e">
        <f>ROUND(EXP((LN($B189)*'Valeur de calcul'!$C$4)+('Terre assolée 0-20cm'!$C189*'Valeur de calcul'!$C$5)+(LN('Terre assolée 0-20cm'!$D189)*'Valeur de calcul'!$C$6)+('Terre assolée 0-20cm'!$E189*'Valeur de calcul'!$C$7)+'Valeur de calcul'!$C$3),1)</f>
        <v>#NUM!</v>
      </c>
      <c r="S189" s="11" t="e">
        <f>ROUND(EXP(LN($R189)-2*'Valeur de calcul'!$C$8),1)</f>
        <v>#NUM!</v>
      </c>
      <c r="T189" s="11" t="e">
        <f>ROUND(EXP(LN($R189)-1*'Valeur de calcul'!$C$8),1)</f>
        <v>#NUM!</v>
      </c>
      <c r="U189" s="11" t="e">
        <f>ROUND(EXP(LN($R189)+1*'Valeur de calcul'!$C$8),1)</f>
        <v>#NUM!</v>
      </c>
      <c r="V189" s="11" t="e">
        <f>ROUND(EXP(LN($R189)+2*'Valeur de calcul'!$C$8),1)</f>
        <v>#NUM!</v>
      </c>
      <c r="W189" s="11" t="str">
        <f t="shared" si="16"/>
        <v xml:space="preserve"> </v>
      </c>
      <c r="X189" s="11"/>
      <c r="Y189" s="4" t="e">
        <f t="shared" si="17"/>
        <v>#NUM!</v>
      </c>
      <c r="Z189" s="11" t="e">
        <f>IF($Y189=0," ",IF($Y189&lt;EXP(-2*'Valeur de calcul'!$B$8),"très basse", IF($Y189&lt;EXP(-1*'Valeur de calcul'!$B$8),"basse",IF($Y189&gt;EXP(2*'Valeur de calcul'!$B$8),"très élevée",IF($Y189&gt;EXP('Valeur de calcul'!$B$8),"élevée","normal")))))</f>
        <v>#NUM!</v>
      </c>
      <c r="AA189" s="4" t="e">
        <f t="shared" si="18"/>
        <v>#NUM!</v>
      </c>
      <c r="AB189" s="11" t="e">
        <f>IF($AA189=0," ",IF($AA189&lt;EXP(-2*'Valeur de calcul'!$C$8),"très basse", IF($AA189&lt;EXP(-1*'Valeur de calcul'!$C$8),"basse",IF($AA189&gt;EXP(2*'Valeur de calcul'!$C$8),"très élevée",IF($AA189&gt;EXP('Valeur de calcul'!$C$8),"élevée","normal")))))</f>
        <v>#NUM!</v>
      </c>
      <c r="AC189" s="11"/>
      <c r="AD189" s="11" t="e">
        <f t="shared" si="19"/>
        <v>#DIV/0!</v>
      </c>
      <c r="AE189" s="11" t="e">
        <f t="shared" si="20"/>
        <v>#DIV/0!</v>
      </c>
    </row>
    <row r="190" spans="1:31" x14ac:dyDescent="0.25">
      <c r="A190" s="9"/>
      <c r="B190" s="9"/>
      <c r="C190" s="9"/>
      <c r="D190" s="9"/>
      <c r="E190" s="9"/>
      <c r="F190" s="9"/>
      <c r="G190" s="9"/>
      <c r="H190" s="9"/>
      <c r="I190" s="11"/>
      <c r="J190" s="11">
        <f t="shared" si="14"/>
        <v>0</v>
      </c>
      <c r="K190" s="11" t="e">
        <f>ROUND((EXP(LN('Terre assolée 0-20cm'!$B190)*'Valeur de calcul'!$B$4+'Terre assolée 0-20cm'!$C190*'Valeur de calcul'!$B$5+LN('Terre assolée 0-20cm'!$D190)*'Valeur de calcul'!$B$6+'Terre assolée 0-20cm'!$E190*'Valeur de calcul'!$B$7+'Valeur de calcul'!$B$3)/24)/(44/12),3)</f>
        <v>#NUM!</v>
      </c>
      <c r="L190" s="11" t="e">
        <f>ROUND(EXP(LN($K190)-2*'Valeur de calcul'!$B$8),3)</f>
        <v>#NUM!</v>
      </c>
      <c r="M190" s="11" t="e">
        <f>ROUND(EXP(LN($K190)-'Valeur de calcul'!$B$8),3)</f>
        <v>#NUM!</v>
      </c>
      <c r="N190" s="11" t="e">
        <f>ROUND(EXP(LN($K190)+'Valeur de calcul'!$B$8),3)</f>
        <v>#NUM!</v>
      </c>
      <c r="O190" s="11" t="e">
        <f>ROUND(EXP(LN($K190)+2*'Valeur de calcul'!$B$8),3)</f>
        <v>#NUM!</v>
      </c>
      <c r="P190" s="11" t="str">
        <f t="shared" si="15"/>
        <v xml:space="preserve"> </v>
      </c>
      <c r="Q190" s="11"/>
      <c r="R190" s="5" t="e">
        <f>ROUND(EXP((LN($B190)*'Valeur de calcul'!$C$4)+('Terre assolée 0-20cm'!$C190*'Valeur de calcul'!$C$5)+(LN('Terre assolée 0-20cm'!$D190)*'Valeur de calcul'!$C$6)+('Terre assolée 0-20cm'!$E190*'Valeur de calcul'!$C$7)+'Valeur de calcul'!$C$3),1)</f>
        <v>#NUM!</v>
      </c>
      <c r="S190" s="11" t="e">
        <f>ROUND(EXP(LN($R190)-2*'Valeur de calcul'!$C$8),1)</f>
        <v>#NUM!</v>
      </c>
      <c r="T190" s="11" t="e">
        <f>ROUND(EXP(LN($R190)-1*'Valeur de calcul'!$C$8),1)</f>
        <v>#NUM!</v>
      </c>
      <c r="U190" s="11" t="e">
        <f>ROUND(EXP(LN($R190)+1*'Valeur de calcul'!$C$8),1)</f>
        <v>#NUM!</v>
      </c>
      <c r="V190" s="11" t="e">
        <f>ROUND(EXP(LN($R190)+2*'Valeur de calcul'!$C$8),1)</f>
        <v>#NUM!</v>
      </c>
      <c r="W190" s="11" t="str">
        <f t="shared" si="16"/>
        <v xml:space="preserve"> </v>
      </c>
      <c r="X190" s="11"/>
      <c r="Y190" s="4" t="e">
        <f t="shared" si="17"/>
        <v>#NUM!</v>
      </c>
      <c r="Z190" s="11" t="e">
        <f>IF($Y190=0," ",IF($Y190&lt;EXP(-2*'Valeur de calcul'!$B$8),"très basse", IF($Y190&lt;EXP(-1*'Valeur de calcul'!$B$8),"basse",IF($Y190&gt;EXP(2*'Valeur de calcul'!$B$8),"très élevée",IF($Y190&gt;EXP('Valeur de calcul'!$B$8),"élevée","normal")))))</f>
        <v>#NUM!</v>
      </c>
      <c r="AA190" s="4" t="e">
        <f t="shared" si="18"/>
        <v>#NUM!</v>
      </c>
      <c r="AB190" s="11" t="e">
        <f>IF($AA190=0," ",IF($AA190&lt;EXP(-2*'Valeur de calcul'!$C$8),"très basse", IF($AA190&lt;EXP(-1*'Valeur de calcul'!$C$8),"basse",IF($AA190&gt;EXP(2*'Valeur de calcul'!$C$8),"très élevée",IF($AA190&gt;EXP('Valeur de calcul'!$C$8),"élevée","normal")))))</f>
        <v>#NUM!</v>
      </c>
      <c r="AC190" s="11"/>
      <c r="AD190" s="11" t="e">
        <f t="shared" si="19"/>
        <v>#DIV/0!</v>
      </c>
      <c r="AE190" s="11" t="e">
        <f t="shared" si="20"/>
        <v>#DIV/0!</v>
      </c>
    </row>
    <row r="191" spans="1:31" x14ac:dyDescent="0.25">
      <c r="A191" s="9"/>
      <c r="B191" s="9"/>
      <c r="C191" s="9"/>
      <c r="D191" s="9"/>
      <c r="E191" s="9"/>
      <c r="F191" s="9"/>
      <c r="G191" s="9"/>
      <c r="H191" s="9"/>
      <c r="I191" s="11"/>
      <c r="J191" s="11">
        <f t="shared" si="14"/>
        <v>0</v>
      </c>
      <c r="K191" s="11" t="e">
        <f>ROUND((EXP(LN('Terre assolée 0-20cm'!$B191)*'Valeur de calcul'!$B$4+'Terre assolée 0-20cm'!$C191*'Valeur de calcul'!$B$5+LN('Terre assolée 0-20cm'!$D191)*'Valeur de calcul'!$B$6+'Terre assolée 0-20cm'!$E191*'Valeur de calcul'!$B$7+'Valeur de calcul'!$B$3)/24)/(44/12),3)</f>
        <v>#NUM!</v>
      </c>
      <c r="L191" s="11" t="e">
        <f>ROUND(EXP(LN($K191)-2*'Valeur de calcul'!$B$8),3)</f>
        <v>#NUM!</v>
      </c>
      <c r="M191" s="11" t="e">
        <f>ROUND(EXP(LN($K191)-'Valeur de calcul'!$B$8),3)</f>
        <v>#NUM!</v>
      </c>
      <c r="N191" s="11" t="e">
        <f>ROUND(EXP(LN($K191)+'Valeur de calcul'!$B$8),3)</f>
        <v>#NUM!</v>
      </c>
      <c r="O191" s="11" t="e">
        <f>ROUND(EXP(LN($K191)+2*'Valeur de calcul'!$B$8),3)</f>
        <v>#NUM!</v>
      </c>
      <c r="P191" s="11" t="str">
        <f t="shared" si="15"/>
        <v xml:space="preserve"> </v>
      </c>
      <c r="Q191" s="11"/>
      <c r="R191" s="5" t="e">
        <f>ROUND(EXP((LN($B191)*'Valeur de calcul'!$C$4)+('Terre assolée 0-20cm'!$C191*'Valeur de calcul'!$C$5)+(LN('Terre assolée 0-20cm'!$D191)*'Valeur de calcul'!$C$6)+('Terre assolée 0-20cm'!$E191*'Valeur de calcul'!$C$7)+'Valeur de calcul'!$C$3),1)</f>
        <v>#NUM!</v>
      </c>
      <c r="S191" s="11" t="e">
        <f>ROUND(EXP(LN($R191)-2*'Valeur de calcul'!$C$8),1)</f>
        <v>#NUM!</v>
      </c>
      <c r="T191" s="11" t="e">
        <f>ROUND(EXP(LN($R191)-1*'Valeur de calcul'!$C$8),1)</f>
        <v>#NUM!</v>
      </c>
      <c r="U191" s="11" t="e">
        <f>ROUND(EXP(LN($R191)+1*'Valeur de calcul'!$C$8),1)</f>
        <v>#NUM!</v>
      </c>
      <c r="V191" s="11" t="e">
        <f>ROUND(EXP(LN($R191)+2*'Valeur de calcul'!$C$8),1)</f>
        <v>#NUM!</v>
      </c>
      <c r="W191" s="11" t="str">
        <f t="shared" si="16"/>
        <v xml:space="preserve"> </v>
      </c>
      <c r="X191" s="11"/>
      <c r="Y191" s="4" t="e">
        <f t="shared" si="17"/>
        <v>#NUM!</v>
      </c>
      <c r="Z191" s="11" t="e">
        <f>IF($Y191=0," ",IF($Y191&lt;EXP(-2*'Valeur de calcul'!$B$8),"très basse", IF($Y191&lt;EXP(-1*'Valeur de calcul'!$B$8),"basse",IF($Y191&gt;EXP(2*'Valeur de calcul'!$B$8),"très élevée",IF($Y191&gt;EXP('Valeur de calcul'!$B$8),"élevée","normal")))))</f>
        <v>#NUM!</v>
      </c>
      <c r="AA191" s="4" t="e">
        <f t="shared" si="18"/>
        <v>#NUM!</v>
      </c>
      <c r="AB191" s="11" t="e">
        <f>IF($AA191=0," ",IF($AA191&lt;EXP(-2*'Valeur de calcul'!$C$8),"très basse", IF($AA191&lt;EXP(-1*'Valeur de calcul'!$C$8),"basse",IF($AA191&gt;EXP(2*'Valeur de calcul'!$C$8),"très élevée",IF($AA191&gt;EXP('Valeur de calcul'!$C$8),"élevée","normal")))))</f>
        <v>#NUM!</v>
      </c>
      <c r="AC191" s="11"/>
      <c r="AD191" s="11" t="e">
        <f t="shared" si="19"/>
        <v>#DIV/0!</v>
      </c>
      <c r="AE191" s="11" t="e">
        <f t="shared" si="20"/>
        <v>#DIV/0!</v>
      </c>
    </row>
    <row r="192" spans="1:31" x14ac:dyDescent="0.25">
      <c r="A192" s="9"/>
      <c r="B192" s="9"/>
      <c r="C192" s="9"/>
      <c r="D192" s="9"/>
      <c r="E192" s="9"/>
      <c r="F192" s="9"/>
      <c r="G192" s="9"/>
      <c r="H192" s="9"/>
      <c r="I192" s="11"/>
      <c r="J192" s="11">
        <f t="shared" si="14"/>
        <v>0</v>
      </c>
      <c r="K192" s="11" t="e">
        <f>ROUND((EXP(LN('Terre assolée 0-20cm'!$B192)*'Valeur de calcul'!$B$4+'Terre assolée 0-20cm'!$C192*'Valeur de calcul'!$B$5+LN('Terre assolée 0-20cm'!$D192)*'Valeur de calcul'!$B$6+'Terre assolée 0-20cm'!$E192*'Valeur de calcul'!$B$7+'Valeur de calcul'!$B$3)/24)/(44/12),3)</f>
        <v>#NUM!</v>
      </c>
      <c r="L192" s="11" t="e">
        <f>ROUND(EXP(LN($K192)-2*'Valeur de calcul'!$B$8),3)</f>
        <v>#NUM!</v>
      </c>
      <c r="M192" s="11" t="e">
        <f>ROUND(EXP(LN($K192)-'Valeur de calcul'!$B$8),3)</f>
        <v>#NUM!</v>
      </c>
      <c r="N192" s="11" t="e">
        <f>ROUND(EXP(LN($K192)+'Valeur de calcul'!$B$8),3)</f>
        <v>#NUM!</v>
      </c>
      <c r="O192" s="11" t="e">
        <f>ROUND(EXP(LN($K192)+2*'Valeur de calcul'!$B$8),3)</f>
        <v>#NUM!</v>
      </c>
      <c r="P192" s="11" t="str">
        <f t="shared" si="15"/>
        <v xml:space="preserve"> </v>
      </c>
      <c r="Q192" s="11"/>
      <c r="R192" s="5" t="e">
        <f>ROUND(EXP((LN($B192)*'Valeur de calcul'!$C$4)+('Terre assolée 0-20cm'!$C192*'Valeur de calcul'!$C$5)+(LN('Terre assolée 0-20cm'!$D192)*'Valeur de calcul'!$C$6)+('Terre assolée 0-20cm'!$E192*'Valeur de calcul'!$C$7)+'Valeur de calcul'!$C$3),1)</f>
        <v>#NUM!</v>
      </c>
      <c r="S192" s="11" t="e">
        <f>ROUND(EXP(LN($R192)-2*'Valeur de calcul'!$C$8),1)</f>
        <v>#NUM!</v>
      </c>
      <c r="T192" s="11" t="e">
        <f>ROUND(EXP(LN($R192)-1*'Valeur de calcul'!$C$8),1)</f>
        <v>#NUM!</v>
      </c>
      <c r="U192" s="11" t="e">
        <f>ROUND(EXP(LN($R192)+1*'Valeur de calcul'!$C$8),1)</f>
        <v>#NUM!</v>
      </c>
      <c r="V192" s="11" t="e">
        <f>ROUND(EXP(LN($R192)+2*'Valeur de calcul'!$C$8),1)</f>
        <v>#NUM!</v>
      </c>
      <c r="W192" s="11" t="str">
        <f t="shared" si="16"/>
        <v xml:space="preserve"> </v>
      </c>
      <c r="X192" s="11"/>
      <c r="Y192" s="4" t="e">
        <f t="shared" si="17"/>
        <v>#NUM!</v>
      </c>
      <c r="Z192" s="11" t="e">
        <f>IF($Y192=0," ",IF($Y192&lt;EXP(-2*'Valeur de calcul'!$B$8),"très basse", IF($Y192&lt;EXP(-1*'Valeur de calcul'!$B$8),"basse",IF($Y192&gt;EXP(2*'Valeur de calcul'!$B$8),"très élevée",IF($Y192&gt;EXP('Valeur de calcul'!$B$8),"élevée","normal")))))</f>
        <v>#NUM!</v>
      </c>
      <c r="AA192" s="4" t="e">
        <f t="shared" si="18"/>
        <v>#NUM!</v>
      </c>
      <c r="AB192" s="11" t="e">
        <f>IF($AA192=0," ",IF($AA192&lt;EXP(-2*'Valeur de calcul'!$C$8),"très basse", IF($AA192&lt;EXP(-1*'Valeur de calcul'!$C$8),"basse",IF($AA192&gt;EXP(2*'Valeur de calcul'!$C$8),"très élevée",IF($AA192&gt;EXP('Valeur de calcul'!$C$8),"élevée","normal")))))</f>
        <v>#NUM!</v>
      </c>
      <c r="AC192" s="11"/>
      <c r="AD192" s="11" t="e">
        <f t="shared" si="19"/>
        <v>#DIV/0!</v>
      </c>
      <c r="AE192" s="11" t="e">
        <f t="shared" si="20"/>
        <v>#DIV/0!</v>
      </c>
    </row>
    <row r="193" spans="1:31" x14ac:dyDescent="0.25">
      <c r="A193" s="9"/>
      <c r="B193" s="9"/>
      <c r="C193" s="9"/>
      <c r="D193" s="9"/>
      <c r="E193" s="9"/>
      <c r="F193" s="9"/>
      <c r="G193" s="9"/>
      <c r="H193" s="9"/>
      <c r="I193" s="11"/>
      <c r="J193" s="11">
        <f t="shared" si="14"/>
        <v>0</v>
      </c>
      <c r="K193" s="11" t="e">
        <f>ROUND((EXP(LN('Terre assolée 0-20cm'!$B193)*'Valeur de calcul'!$B$4+'Terre assolée 0-20cm'!$C193*'Valeur de calcul'!$B$5+LN('Terre assolée 0-20cm'!$D193)*'Valeur de calcul'!$B$6+'Terre assolée 0-20cm'!$E193*'Valeur de calcul'!$B$7+'Valeur de calcul'!$B$3)/24)/(44/12),3)</f>
        <v>#NUM!</v>
      </c>
      <c r="L193" s="11" t="e">
        <f>ROUND(EXP(LN($K193)-2*'Valeur de calcul'!$B$8),3)</f>
        <v>#NUM!</v>
      </c>
      <c r="M193" s="11" t="e">
        <f>ROUND(EXP(LN($K193)-'Valeur de calcul'!$B$8),3)</f>
        <v>#NUM!</v>
      </c>
      <c r="N193" s="11" t="e">
        <f>ROUND(EXP(LN($K193)+'Valeur de calcul'!$B$8),3)</f>
        <v>#NUM!</v>
      </c>
      <c r="O193" s="11" t="e">
        <f>ROUND(EXP(LN($K193)+2*'Valeur de calcul'!$B$8),3)</f>
        <v>#NUM!</v>
      </c>
      <c r="P193" s="11" t="str">
        <f t="shared" si="15"/>
        <v xml:space="preserve"> </v>
      </c>
      <c r="Q193" s="11"/>
      <c r="R193" s="5" t="e">
        <f>ROUND(EXP((LN($B193)*'Valeur de calcul'!$C$4)+('Terre assolée 0-20cm'!$C193*'Valeur de calcul'!$C$5)+(LN('Terre assolée 0-20cm'!$D193)*'Valeur de calcul'!$C$6)+('Terre assolée 0-20cm'!$E193*'Valeur de calcul'!$C$7)+'Valeur de calcul'!$C$3),1)</f>
        <v>#NUM!</v>
      </c>
      <c r="S193" s="11" t="e">
        <f>ROUND(EXP(LN($R193)-2*'Valeur de calcul'!$C$8),1)</f>
        <v>#NUM!</v>
      </c>
      <c r="T193" s="11" t="e">
        <f>ROUND(EXP(LN($R193)-1*'Valeur de calcul'!$C$8),1)</f>
        <v>#NUM!</v>
      </c>
      <c r="U193" s="11" t="e">
        <f>ROUND(EXP(LN($R193)+1*'Valeur de calcul'!$C$8),1)</f>
        <v>#NUM!</v>
      </c>
      <c r="V193" s="11" t="e">
        <f>ROUND(EXP(LN($R193)+2*'Valeur de calcul'!$C$8),1)</f>
        <v>#NUM!</v>
      </c>
      <c r="W193" s="11" t="str">
        <f t="shared" si="16"/>
        <v xml:space="preserve"> </v>
      </c>
      <c r="X193" s="11"/>
      <c r="Y193" s="4" t="e">
        <f t="shared" si="17"/>
        <v>#NUM!</v>
      </c>
      <c r="Z193" s="11" t="e">
        <f>IF($Y193=0," ",IF($Y193&lt;EXP(-2*'Valeur de calcul'!$B$8),"très basse", IF($Y193&lt;EXP(-1*'Valeur de calcul'!$B$8),"basse",IF($Y193&gt;EXP(2*'Valeur de calcul'!$B$8),"très élevée",IF($Y193&gt;EXP('Valeur de calcul'!$B$8),"élevée","normal")))))</f>
        <v>#NUM!</v>
      </c>
      <c r="AA193" s="4" t="e">
        <f t="shared" si="18"/>
        <v>#NUM!</v>
      </c>
      <c r="AB193" s="11" t="e">
        <f>IF($AA193=0," ",IF($AA193&lt;EXP(-2*'Valeur de calcul'!$C$8),"très basse", IF($AA193&lt;EXP(-1*'Valeur de calcul'!$C$8),"basse",IF($AA193&gt;EXP(2*'Valeur de calcul'!$C$8),"très élevée",IF($AA193&gt;EXP('Valeur de calcul'!$C$8),"élevée","normal")))))</f>
        <v>#NUM!</v>
      </c>
      <c r="AC193" s="11"/>
      <c r="AD193" s="11" t="e">
        <f t="shared" si="19"/>
        <v>#DIV/0!</v>
      </c>
      <c r="AE193" s="11" t="e">
        <f t="shared" si="20"/>
        <v>#DIV/0!</v>
      </c>
    </row>
    <row r="194" spans="1:31" x14ac:dyDescent="0.25">
      <c r="A194" s="9"/>
      <c r="B194" s="9"/>
      <c r="C194" s="9"/>
      <c r="D194" s="9"/>
      <c r="E194" s="9"/>
      <c r="F194" s="9"/>
      <c r="G194" s="9"/>
      <c r="H194" s="9"/>
      <c r="I194" s="11"/>
      <c r="J194" s="11">
        <f t="shared" si="14"/>
        <v>0</v>
      </c>
      <c r="K194" s="11" t="e">
        <f>ROUND((EXP(LN('Terre assolée 0-20cm'!$B194)*'Valeur de calcul'!$B$4+'Terre assolée 0-20cm'!$C194*'Valeur de calcul'!$B$5+LN('Terre assolée 0-20cm'!$D194)*'Valeur de calcul'!$B$6+'Terre assolée 0-20cm'!$E194*'Valeur de calcul'!$B$7+'Valeur de calcul'!$B$3)/24)/(44/12),3)</f>
        <v>#NUM!</v>
      </c>
      <c r="L194" s="11" t="e">
        <f>ROUND(EXP(LN($K194)-2*'Valeur de calcul'!$B$8),3)</f>
        <v>#NUM!</v>
      </c>
      <c r="M194" s="11" t="e">
        <f>ROUND(EXP(LN($K194)-'Valeur de calcul'!$B$8),3)</f>
        <v>#NUM!</v>
      </c>
      <c r="N194" s="11" t="e">
        <f>ROUND(EXP(LN($K194)+'Valeur de calcul'!$B$8),3)</f>
        <v>#NUM!</v>
      </c>
      <c r="O194" s="11" t="e">
        <f>ROUND(EXP(LN($K194)+2*'Valeur de calcul'!$B$8),3)</f>
        <v>#NUM!</v>
      </c>
      <c r="P194" s="11" t="str">
        <f t="shared" si="15"/>
        <v xml:space="preserve"> </v>
      </c>
      <c r="Q194" s="11"/>
      <c r="R194" s="5" t="e">
        <f>ROUND(EXP((LN($B194)*'Valeur de calcul'!$C$4)+('Terre assolée 0-20cm'!$C194*'Valeur de calcul'!$C$5)+(LN('Terre assolée 0-20cm'!$D194)*'Valeur de calcul'!$C$6)+('Terre assolée 0-20cm'!$E194*'Valeur de calcul'!$C$7)+'Valeur de calcul'!$C$3),1)</f>
        <v>#NUM!</v>
      </c>
      <c r="S194" s="11" t="e">
        <f>ROUND(EXP(LN($R194)-2*'Valeur de calcul'!$C$8),1)</f>
        <v>#NUM!</v>
      </c>
      <c r="T194" s="11" t="e">
        <f>ROUND(EXP(LN($R194)-1*'Valeur de calcul'!$C$8),1)</f>
        <v>#NUM!</v>
      </c>
      <c r="U194" s="11" t="e">
        <f>ROUND(EXP(LN($R194)+1*'Valeur de calcul'!$C$8),1)</f>
        <v>#NUM!</v>
      </c>
      <c r="V194" s="11" t="e">
        <f>ROUND(EXP(LN($R194)+2*'Valeur de calcul'!$C$8),1)</f>
        <v>#NUM!</v>
      </c>
      <c r="W194" s="11" t="str">
        <f t="shared" si="16"/>
        <v xml:space="preserve"> </v>
      </c>
      <c r="X194" s="11"/>
      <c r="Y194" s="4" t="e">
        <f t="shared" si="17"/>
        <v>#NUM!</v>
      </c>
      <c r="Z194" s="11" t="e">
        <f>IF($Y194=0," ",IF($Y194&lt;EXP(-2*'Valeur de calcul'!$B$8),"très basse", IF($Y194&lt;EXP(-1*'Valeur de calcul'!$B$8),"basse",IF($Y194&gt;EXP(2*'Valeur de calcul'!$B$8),"très élevée",IF($Y194&gt;EXP('Valeur de calcul'!$B$8),"élevée","normal")))))</f>
        <v>#NUM!</v>
      </c>
      <c r="AA194" s="4" t="e">
        <f t="shared" si="18"/>
        <v>#NUM!</v>
      </c>
      <c r="AB194" s="11" t="e">
        <f>IF($AA194=0," ",IF($AA194&lt;EXP(-2*'Valeur de calcul'!$C$8),"très basse", IF($AA194&lt;EXP(-1*'Valeur de calcul'!$C$8),"basse",IF($AA194&gt;EXP(2*'Valeur de calcul'!$C$8),"très élevée",IF($AA194&gt;EXP('Valeur de calcul'!$C$8),"élevée","normal")))))</f>
        <v>#NUM!</v>
      </c>
      <c r="AC194" s="11"/>
      <c r="AD194" s="11" t="e">
        <f t="shared" si="19"/>
        <v>#DIV/0!</v>
      </c>
      <c r="AE194" s="11" t="e">
        <f t="shared" si="20"/>
        <v>#DIV/0!</v>
      </c>
    </row>
    <row r="195" spans="1:31" x14ac:dyDescent="0.25">
      <c r="A195" s="9"/>
      <c r="B195" s="9"/>
      <c r="C195" s="9"/>
      <c r="D195" s="9"/>
      <c r="E195" s="9"/>
      <c r="F195" s="9"/>
      <c r="G195" s="9"/>
      <c r="H195" s="9"/>
      <c r="I195" s="11"/>
      <c r="J195" s="11">
        <f t="shared" si="14"/>
        <v>0</v>
      </c>
      <c r="K195" s="11" t="e">
        <f>ROUND((EXP(LN('Terre assolée 0-20cm'!$B195)*'Valeur de calcul'!$B$4+'Terre assolée 0-20cm'!$C195*'Valeur de calcul'!$B$5+LN('Terre assolée 0-20cm'!$D195)*'Valeur de calcul'!$B$6+'Terre assolée 0-20cm'!$E195*'Valeur de calcul'!$B$7+'Valeur de calcul'!$B$3)/24)/(44/12),3)</f>
        <v>#NUM!</v>
      </c>
      <c r="L195" s="11" t="e">
        <f>ROUND(EXP(LN($K195)-2*'Valeur de calcul'!$B$8),3)</f>
        <v>#NUM!</v>
      </c>
      <c r="M195" s="11" t="e">
        <f>ROUND(EXP(LN($K195)-'Valeur de calcul'!$B$8),3)</f>
        <v>#NUM!</v>
      </c>
      <c r="N195" s="11" t="e">
        <f>ROUND(EXP(LN($K195)+'Valeur de calcul'!$B$8),3)</f>
        <v>#NUM!</v>
      </c>
      <c r="O195" s="11" t="e">
        <f>ROUND(EXP(LN($K195)+2*'Valeur de calcul'!$B$8),3)</f>
        <v>#NUM!</v>
      </c>
      <c r="P195" s="11" t="str">
        <f t="shared" si="15"/>
        <v xml:space="preserve"> </v>
      </c>
      <c r="Q195" s="11"/>
      <c r="R195" s="5" t="e">
        <f>ROUND(EXP((LN($B195)*'Valeur de calcul'!$C$4)+('Terre assolée 0-20cm'!$C195*'Valeur de calcul'!$C$5)+(LN('Terre assolée 0-20cm'!$D195)*'Valeur de calcul'!$C$6)+('Terre assolée 0-20cm'!$E195*'Valeur de calcul'!$C$7)+'Valeur de calcul'!$C$3),1)</f>
        <v>#NUM!</v>
      </c>
      <c r="S195" s="11" t="e">
        <f>ROUND(EXP(LN($R195)-2*'Valeur de calcul'!$C$8),1)</f>
        <v>#NUM!</v>
      </c>
      <c r="T195" s="11" t="e">
        <f>ROUND(EXP(LN($R195)-1*'Valeur de calcul'!$C$8),1)</f>
        <v>#NUM!</v>
      </c>
      <c r="U195" s="11" t="e">
        <f>ROUND(EXP(LN($R195)+1*'Valeur de calcul'!$C$8),1)</f>
        <v>#NUM!</v>
      </c>
      <c r="V195" s="11" t="e">
        <f>ROUND(EXP(LN($R195)+2*'Valeur de calcul'!$C$8),1)</f>
        <v>#NUM!</v>
      </c>
      <c r="W195" s="11" t="str">
        <f t="shared" si="16"/>
        <v xml:space="preserve"> </v>
      </c>
      <c r="X195" s="11"/>
      <c r="Y195" s="4" t="e">
        <f t="shared" si="17"/>
        <v>#NUM!</v>
      </c>
      <c r="Z195" s="11" t="e">
        <f>IF($Y195=0," ",IF($Y195&lt;EXP(-2*'Valeur de calcul'!$B$8),"très basse", IF($Y195&lt;EXP(-1*'Valeur de calcul'!$B$8),"basse",IF($Y195&gt;EXP(2*'Valeur de calcul'!$B$8),"très élevée",IF($Y195&gt;EXP('Valeur de calcul'!$B$8),"élevée","normal")))))</f>
        <v>#NUM!</v>
      </c>
      <c r="AA195" s="4" t="e">
        <f t="shared" si="18"/>
        <v>#NUM!</v>
      </c>
      <c r="AB195" s="11" t="e">
        <f>IF($AA195=0," ",IF($AA195&lt;EXP(-2*'Valeur de calcul'!$C$8),"très basse", IF($AA195&lt;EXP(-1*'Valeur de calcul'!$C$8),"basse",IF($AA195&gt;EXP(2*'Valeur de calcul'!$C$8),"très élevée",IF($AA195&gt;EXP('Valeur de calcul'!$C$8),"élevée","normal")))))</f>
        <v>#NUM!</v>
      </c>
      <c r="AC195" s="11"/>
      <c r="AD195" s="11" t="e">
        <f t="shared" si="19"/>
        <v>#DIV/0!</v>
      </c>
      <c r="AE195" s="11" t="e">
        <f t="shared" si="20"/>
        <v>#DIV/0!</v>
      </c>
    </row>
    <row r="196" spans="1:31" x14ac:dyDescent="0.25">
      <c r="A196" s="9"/>
      <c r="B196" s="9"/>
      <c r="C196" s="9"/>
      <c r="D196" s="9"/>
      <c r="E196" s="9"/>
      <c r="F196" s="9"/>
      <c r="G196" s="9"/>
      <c r="H196" s="9"/>
      <c r="I196" s="11"/>
      <c r="J196" s="11">
        <f t="shared" si="14"/>
        <v>0</v>
      </c>
      <c r="K196" s="11" t="e">
        <f>ROUND((EXP(LN('Terre assolée 0-20cm'!$B196)*'Valeur de calcul'!$B$4+'Terre assolée 0-20cm'!$C196*'Valeur de calcul'!$B$5+LN('Terre assolée 0-20cm'!$D196)*'Valeur de calcul'!$B$6+'Terre assolée 0-20cm'!$E196*'Valeur de calcul'!$B$7+'Valeur de calcul'!$B$3)/24)/(44/12),3)</f>
        <v>#NUM!</v>
      </c>
      <c r="L196" s="11" t="e">
        <f>ROUND(EXP(LN($K196)-2*'Valeur de calcul'!$B$8),3)</f>
        <v>#NUM!</v>
      </c>
      <c r="M196" s="11" t="e">
        <f>ROUND(EXP(LN($K196)-'Valeur de calcul'!$B$8),3)</f>
        <v>#NUM!</v>
      </c>
      <c r="N196" s="11" t="e">
        <f>ROUND(EXP(LN($K196)+'Valeur de calcul'!$B$8),3)</f>
        <v>#NUM!</v>
      </c>
      <c r="O196" s="11" t="e">
        <f>ROUND(EXP(LN($K196)+2*'Valeur de calcul'!$B$8),3)</f>
        <v>#NUM!</v>
      </c>
      <c r="P196" s="11" t="str">
        <f t="shared" si="15"/>
        <v xml:space="preserve"> </v>
      </c>
      <c r="Q196" s="11"/>
      <c r="R196" s="5" t="e">
        <f>ROUND(EXP((LN($B196)*'Valeur de calcul'!$C$4)+('Terre assolée 0-20cm'!$C196*'Valeur de calcul'!$C$5)+(LN('Terre assolée 0-20cm'!$D196)*'Valeur de calcul'!$C$6)+('Terre assolée 0-20cm'!$E196*'Valeur de calcul'!$C$7)+'Valeur de calcul'!$C$3),1)</f>
        <v>#NUM!</v>
      </c>
      <c r="S196" s="11" t="e">
        <f>ROUND(EXP(LN($R196)-2*'Valeur de calcul'!$C$8),1)</f>
        <v>#NUM!</v>
      </c>
      <c r="T196" s="11" t="e">
        <f>ROUND(EXP(LN($R196)-1*'Valeur de calcul'!$C$8),1)</f>
        <v>#NUM!</v>
      </c>
      <c r="U196" s="11" t="e">
        <f>ROUND(EXP(LN($R196)+1*'Valeur de calcul'!$C$8),1)</f>
        <v>#NUM!</v>
      </c>
      <c r="V196" s="11" t="e">
        <f>ROUND(EXP(LN($R196)+2*'Valeur de calcul'!$C$8),1)</f>
        <v>#NUM!</v>
      </c>
      <c r="W196" s="11" t="str">
        <f t="shared" si="16"/>
        <v xml:space="preserve"> </v>
      </c>
      <c r="X196" s="11"/>
      <c r="Y196" s="4" t="e">
        <f t="shared" si="17"/>
        <v>#NUM!</v>
      </c>
      <c r="Z196" s="11" t="e">
        <f>IF($Y196=0," ",IF($Y196&lt;EXP(-2*'Valeur de calcul'!$B$8),"très basse", IF($Y196&lt;EXP(-1*'Valeur de calcul'!$B$8),"basse",IF($Y196&gt;EXP(2*'Valeur de calcul'!$B$8),"très élevée",IF($Y196&gt;EXP('Valeur de calcul'!$B$8),"élevée","normal")))))</f>
        <v>#NUM!</v>
      </c>
      <c r="AA196" s="4" t="e">
        <f t="shared" si="18"/>
        <v>#NUM!</v>
      </c>
      <c r="AB196" s="11" t="e">
        <f>IF($AA196=0," ",IF($AA196&lt;EXP(-2*'Valeur de calcul'!$C$8),"très basse", IF($AA196&lt;EXP(-1*'Valeur de calcul'!$C$8),"basse",IF($AA196&gt;EXP(2*'Valeur de calcul'!$C$8),"très élevée",IF($AA196&gt;EXP('Valeur de calcul'!$C$8),"élevée","normal")))))</f>
        <v>#NUM!</v>
      </c>
      <c r="AC196" s="11"/>
      <c r="AD196" s="11" t="e">
        <f t="shared" si="19"/>
        <v>#DIV/0!</v>
      </c>
      <c r="AE196" s="11" t="e">
        <f t="shared" si="20"/>
        <v>#DIV/0!</v>
      </c>
    </row>
    <row r="197" spans="1:31" x14ac:dyDescent="0.25">
      <c r="A197" s="9"/>
      <c r="B197" s="9"/>
      <c r="C197" s="9"/>
      <c r="D197" s="9"/>
      <c r="E197" s="9"/>
      <c r="F197" s="9"/>
      <c r="G197" s="9"/>
      <c r="H197" s="9"/>
      <c r="I197" s="11"/>
      <c r="J197" s="11">
        <f t="shared" ref="J197:J220" si="21">IF($G197&gt;0,($G197/24)/(44/12),$F197)</f>
        <v>0</v>
      </c>
      <c r="K197" s="11" t="e">
        <f>ROUND((EXP(LN('Terre assolée 0-20cm'!$B197)*'Valeur de calcul'!$B$4+'Terre assolée 0-20cm'!$C197*'Valeur de calcul'!$B$5+LN('Terre assolée 0-20cm'!$D197)*'Valeur de calcul'!$B$6+'Terre assolée 0-20cm'!$E197*'Valeur de calcul'!$B$7+'Valeur de calcul'!$B$3)/24)/(44/12),3)</f>
        <v>#NUM!</v>
      </c>
      <c r="L197" s="11" t="e">
        <f>ROUND(EXP(LN($K197)-2*'Valeur de calcul'!$B$8),3)</f>
        <v>#NUM!</v>
      </c>
      <c r="M197" s="11" t="e">
        <f>ROUND(EXP(LN($K197)-'Valeur de calcul'!$B$8),3)</f>
        <v>#NUM!</v>
      </c>
      <c r="N197" s="11" t="e">
        <f>ROUND(EXP(LN($K197)+'Valeur de calcul'!$B$8),3)</f>
        <v>#NUM!</v>
      </c>
      <c r="O197" s="11" t="e">
        <f>ROUND(EXP(LN($K197)+2*'Valeur de calcul'!$B$8),3)</f>
        <v>#NUM!</v>
      </c>
      <c r="P197" s="11" t="str">
        <f t="shared" ref="P197:P220" si="22">IF($J197=0," ",IF($J197&lt;$L197,"très basse",IF($J197&lt;$M197,"basse",IF($J197&gt;$O197,"très élevée",IF($J197&gt;$N197,"élevée","normal")))))</f>
        <v xml:space="preserve"> </v>
      </c>
      <c r="Q197" s="11"/>
      <c r="R197" s="5" t="e">
        <f>ROUND(EXP((LN($B197)*'Valeur de calcul'!$C$4)+('Terre assolée 0-20cm'!$C197*'Valeur de calcul'!$C$5)+(LN('Terre assolée 0-20cm'!$D197)*'Valeur de calcul'!$C$6)+('Terre assolée 0-20cm'!$E197*'Valeur de calcul'!$C$7)+'Valeur de calcul'!$C$3),1)</f>
        <v>#NUM!</v>
      </c>
      <c r="S197" s="11" t="e">
        <f>ROUND(EXP(LN($R197)-2*'Valeur de calcul'!$C$8),1)</f>
        <v>#NUM!</v>
      </c>
      <c r="T197" s="11" t="e">
        <f>ROUND(EXP(LN($R197)-1*'Valeur de calcul'!$C$8),1)</f>
        <v>#NUM!</v>
      </c>
      <c r="U197" s="11" t="e">
        <f>ROUND(EXP(LN($R197)+1*'Valeur de calcul'!$C$8),1)</f>
        <v>#NUM!</v>
      </c>
      <c r="V197" s="11" t="e">
        <f>ROUND(EXP(LN($R197)+2*'Valeur de calcul'!$C$8),1)</f>
        <v>#NUM!</v>
      </c>
      <c r="W197" s="11" t="str">
        <f t="shared" ref="W197:W220" si="23">IF($H197=0," ",IF($H197&lt;$S197,"très basse",IF($H197&lt;$T197,"basse",IF($H197&gt;$V197,"très élevée",IF($H197&gt;$U197,"élevée","normal")))))</f>
        <v xml:space="preserve"> </v>
      </c>
      <c r="X197" s="11"/>
      <c r="Y197" s="4" t="e">
        <f t="shared" ref="Y197:Y220" si="24">ROUND($F197/$K197,3)</f>
        <v>#NUM!</v>
      </c>
      <c r="Z197" s="11" t="e">
        <f>IF($Y197=0," ",IF($Y197&lt;EXP(-2*'Valeur de calcul'!$B$8),"très basse", IF($Y197&lt;EXP(-1*'Valeur de calcul'!$B$8),"basse",IF($Y197&gt;EXP(2*'Valeur de calcul'!$B$8),"très élevée",IF($Y197&gt;EXP('Valeur de calcul'!$B$8),"élevée","normal")))))</f>
        <v>#NUM!</v>
      </c>
      <c r="AA197" s="4" t="e">
        <f t="shared" ref="AA197:AA220" si="25">ROUND($H197/$R197,3)</f>
        <v>#NUM!</v>
      </c>
      <c r="AB197" s="11" t="e">
        <f>IF($AA197=0," ",IF($AA197&lt;EXP(-2*'Valeur de calcul'!$C$8),"très basse", IF($AA197&lt;EXP(-1*'Valeur de calcul'!$C$8),"basse",IF($AA197&gt;EXP(2*'Valeur de calcul'!$C$8),"très élevée",IF($AA197&gt;EXP('Valeur de calcul'!$C$8),"élevée","normal")))))</f>
        <v>#NUM!</v>
      </c>
      <c r="AC197" s="11"/>
      <c r="AD197" s="11" t="e">
        <f t="shared" ref="AD197:AD220" si="26">ROUND(1000*$J197/$H197,2)</f>
        <v>#DIV/0!</v>
      </c>
      <c r="AE197" s="11" t="e">
        <f t="shared" ref="AE197:AE220" si="27">ROUND(0.1*$H197/$B197,1)</f>
        <v>#DIV/0!</v>
      </c>
    </row>
    <row r="198" spans="1:31" x14ac:dyDescent="0.25">
      <c r="A198" s="9"/>
      <c r="B198" s="9"/>
      <c r="C198" s="9"/>
      <c r="D198" s="9"/>
      <c r="E198" s="9"/>
      <c r="F198" s="9"/>
      <c r="G198" s="9"/>
      <c r="H198" s="9"/>
      <c r="I198" s="11"/>
      <c r="J198" s="11">
        <f t="shared" si="21"/>
        <v>0</v>
      </c>
      <c r="K198" s="11" t="e">
        <f>ROUND((EXP(LN('Terre assolée 0-20cm'!$B198)*'Valeur de calcul'!$B$4+'Terre assolée 0-20cm'!$C198*'Valeur de calcul'!$B$5+LN('Terre assolée 0-20cm'!$D198)*'Valeur de calcul'!$B$6+'Terre assolée 0-20cm'!$E198*'Valeur de calcul'!$B$7+'Valeur de calcul'!$B$3)/24)/(44/12),3)</f>
        <v>#NUM!</v>
      </c>
      <c r="L198" s="11" t="e">
        <f>ROUND(EXP(LN($K198)-2*'Valeur de calcul'!$B$8),3)</f>
        <v>#NUM!</v>
      </c>
      <c r="M198" s="11" t="e">
        <f>ROUND(EXP(LN($K198)-'Valeur de calcul'!$B$8),3)</f>
        <v>#NUM!</v>
      </c>
      <c r="N198" s="11" t="e">
        <f>ROUND(EXP(LN($K198)+'Valeur de calcul'!$B$8),3)</f>
        <v>#NUM!</v>
      </c>
      <c r="O198" s="11" t="e">
        <f>ROUND(EXP(LN($K198)+2*'Valeur de calcul'!$B$8),3)</f>
        <v>#NUM!</v>
      </c>
      <c r="P198" s="11" t="str">
        <f t="shared" si="22"/>
        <v xml:space="preserve"> </v>
      </c>
      <c r="Q198" s="11"/>
      <c r="R198" s="5" t="e">
        <f>ROUND(EXP((LN($B198)*'Valeur de calcul'!$C$4)+('Terre assolée 0-20cm'!$C198*'Valeur de calcul'!$C$5)+(LN('Terre assolée 0-20cm'!$D198)*'Valeur de calcul'!$C$6)+('Terre assolée 0-20cm'!$E198*'Valeur de calcul'!$C$7)+'Valeur de calcul'!$C$3),1)</f>
        <v>#NUM!</v>
      </c>
      <c r="S198" s="11" t="e">
        <f>ROUND(EXP(LN($R198)-2*'Valeur de calcul'!$C$8),1)</f>
        <v>#NUM!</v>
      </c>
      <c r="T198" s="11" t="e">
        <f>ROUND(EXP(LN($R198)-1*'Valeur de calcul'!$C$8),1)</f>
        <v>#NUM!</v>
      </c>
      <c r="U198" s="11" t="e">
        <f>ROUND(EXP(LN($R198)+1*'Valeur de calcul'!$C$8),1)</f>
        <v>#NUM!</v>
      </c>
      <c r="V198" s="11" t="e">
        <f>ROUND(EXP(LN($R198)+2*'Valeur de calcul'!$C$8),1)</f>
        <v>#NUM!</v>
      </c>
      <c r="W198" s="11" t="str">
        <f t="shared" si="23"/>
        <v xml:space="preserve"> </v>
      </c>
      <c r="X198" s="11"/>
      <c r="Y198" s="4" t="e">
        <f t="shared" si="24"/>
        <v>#NUM!</v>
      </c>
      <c r="Z198" s="11" t="e">
        <f>IF($Y198=0," ",IF($Y198&lt;EXP(-2*'Valeur de calcul'!$B$8),"très basse", IF($Y198&lt;EXP(-1*'Valeur de calcul'!$B$8),"basse",IF($Y198&gt;EXP(2*'Valeur de calcul'!$B$8),"très élevée",IF($Y198&gt;EXP('Valeur de calcul'!$B$8),"élevée","normal")))))</f>
        <v>#NUM!</v>
      </c>
      <c r="AA198" s="4" t="e">
        <f t="shared" si="25"/>
        <v>#NUM!</v>
      </c>
      <c r="AB198" s="11" t="e">
        <f>IF($AA198=0," ",IF($AA198&lt;EXP(-2*'Valeur de calcul'!$C$8),"très basse", IF($AA198&lt;EXP(-1*'Valeur de calcul'!$C$8),"basse",IF($AA198&gt;EXP(2*'Valeur de calcul'!$C$8),"très élevée",IF($AA198&gt;EXP('Valeur de calcul'!$C$8),"élevée","normal")))))</f>
        <v>#NUM!</v>
      </c>
      <c r="AC198" s="11"/>
      <c r="AD198" s="11" t="e">
        <f t="shared" si="26"/>
        <v>#DIV/0!</v>
      </c>
      <c r="AE198" s="11" t="e">
        <f t="shared" si="27"/>
        <v>#DIV/0!</v>
      </c>
    </row>
    <row r="199" spans="1:31" x14ac:dyDescent="0.25">
      <c r="A199" s="9"/>
      <c r="B199" s="9"/>
      <c r="C199" s="9"/>
      <c r="D199" s="9"/>
      <c r="E199" s="9"/>
      <c r="F199" s="9"/>
      <c r="G199" s="9"/>
      <c r="H199" s="9"/>
      <c r="I199" s="11"/>
      <c r="J199" s="11">
        <f t="shared" si="21"/>
        <v>0</v>
      </c>
      <c r="K199" s="11" t="e">
        <f>ROUND((EXP(LN('Terre assolée 0-20cm'!$B199)*'Valeur de calcul'!$B$4+'Terre assolée 0-20cm'!$C199*'Valeur de calcul'!$B$5+LN('Terre assolée 0-20cm'!$D199)*'Valeur de calcul'!$B$6+'Terre assolée 0-20cm'!$E199*'Valeur de calcul'!$B$7+'Valeur de calcul'!$B$3)/24)/(44/12),3)</f>
        <v>#NUM!</v>
      </c>
      <c r="L199" s="11" t="e">
        <f>ROUND(EXP(LN($K199)-2*'Valeur de calcul'!$B$8),3)</f>
        <v>#NUM!</v>
      </c>
      <c r="M199" s="11" t="e">
        <f>ROUND(EXP(LN($K199)-'Valeur de calcul'!$B$8),3)</f>
        <v>#NUM!</v>
      </c>
      <c r="N199" s="11" t="e">
        <f>ROUND(EXP(LN($K199)+'Valeur de calcul'!$B$8),3)</f>
        <v>#NUM!</v>
      </c>
      <c r="O199" s="11" t="e">
        <f>ROUND(EXP(LN($K199)+2*'Valeur de calcul'!$B$8),3)</f>
        <v>#NUM!</v>
      </c>
      <c r="P199" s="11" t="str">
        <f t="shared" si="22"/>
        <v xml:space="preserve"> </v>
      </c>
      <c r="Q199" s="11"/>
      <c r="R199" s="5" t="e">
        <f>ROUND(EXP((LN($B199)*'Valeur de calcul'!$C$4)+('Terre assolée 0-20cm'!$C199*'Valeur de calcul'!$C$5)+(LN('Terre assolée 0-20cm'!$D199)*'Valeur de calcul'!$C$6)+('Terre assolée 0-20cm'!$E199*'Valeur de calcul'!$C$7)+'Valeur de calcul'!$C$3),1)</f>
        <v>#NUM!</v>
      </c>
      <c r="S199" s="11" t="e">
        <f>ROUND(EXP(LN($R199)-2*'Valeur de calcul'!$C$8),1)</f>
        <v>#NUM!</v>
      </c>
      <c r="T199" s="11" t="e">
        <f>ROUND(EXP(LN($R199)-1*'Valeur de calcul'!$C$8),1)</f>
        <v>#NUM!</v>
      </c>
      <c r="U199" s="11" t="e">
        <f>ROUND(EXP(LN($R199)+1*'Valeur de calcul'!$C$8),1)</f>
        <v>#NUM!</v>
      </c>
      <c r="V199" s="11" t="e">
        <f>ROUND(EXP(LN($R199)+2*'Valeur de calcul'!$C$8),1)</f>
        <v>#NUM!</v>
      </c>
      <c r="W199" s="11" t="str">
        <f t="shared" si="23"/>
        <v xml:space="preserve"> </v>
      </c>
      <c r="X199" s="11"/>
      <c r="Y199" s="4" t="e">
        <f t="shared" si="24"/>
        <v>#NUM!</v>
      </c>
      <c r="Z199" s="11" t="e">
        <f>IF($Y199=0," ",IF($Y199&lt;EXP(-2*'Valeur de calcul'!$B$8),"très basse", IF($Y199&lt;EXP(-1*'Valeur de calcul'!$B$8),"basse",IF($Y199&gt;EXP(2*'Valeur de calcul'!$B$8),"très élevée",IF($Y199&gt;EXP('Valeur de calcul'!$B$8),"élevée","normal")))))</f>
        <v>#NUM!</v>
      </c>
      <c r="AA199" s="4" t="e">
        <f t="shared" si="25"/>
        <v>#NUM!</v>
      </c>
      <c r="AB199" s="11" t="e">
        <f>IF($AA199=0," ",IF($AA199&lt;EXP(-2*'Valeur de calcul'!$C$8),"très basse", IF($AA199&lt;EXP(-1*'Valeur de calcul'!$C$8),"basse",IF($AA199&gt;EXP(2*'Valeur de calcul'!$C$8),"très élevée",IF($AA199&gt;EXP('Valeur de calcul'!$C$8),"élevée","normal")))))</f>
        <v>#NUM!</v>
      </c>
      <c r="AC199" s="11"/>
      <c r="AD199" s="11" t="e">
        <f t="shared" si="26"/>
        <v>#DIV/0!</v>
      </c>
      <c r="AE199" s="11" t="e">
        <f t="shared" si="27"/>
        <v>#DIV/0!</v>
      </c>
    </row>
    <row r="200" spans="1:31" x14ac:dyDescent="0.25">
      <c r="A200" s="9"/>
      <c r="B200" s="9"/>
      <c r="C200" s="9"/>
      <c r="D200" s="9"/>
      <c r="E200" s="9"/>
      <c r="F200" s="9"/>
      <c r="G200" s="9"/>
      <c r="H200" s="9"/>
      <c r="I200" s="11"/>
      <c r="J200" s="11">
        <f t="shared" si="21"/>
        <v>0</v>
      </c>
      <c r="K200" s="11" t="e">
        <f>ROUND((EXP(LN('Terre assolée 0-20cm'!$B200)*'Valeur de calcul'!$B$4+'Terre assolée 0-20cm'!$C200*'Valeur de calcul'!$B$5+LN('Terre assolée 0-20cm'!$D200)*'Valeur de calcul'!$B$6+'Terre assolée 0-20cm'!$E200*'Valeur de calcul'!$B$7+'Valeur de calcul'!$B$3)/24)/(44/12),3)</f>
        <v>#NUM!</v>
      </c>
      <c r="L200" s="11" t="e">
        <f>ROUND(EXP(LN($K200)-2*'Valeur de calcul'!$B$8),3)</f>
        <v>#NUM!</v>
      </c>
      <c r="M200" s="11" t="e">
        <f>ROUND(EXP(LN($K200)-'Valeur de calcul'!$B$8),3)</f>
        <v>#NUM!</v>
      </c>
      <c r="N200" s="11" t="e">
        <f>ROUND(EXP(LN($K200)+'Valeur de calcul'!$B$8),3)</f>
        <v>#NUM!</v>
      </c>
      <c r="O200" s="11" t="e">
        <f>ROUND(EXP(LN($K200)+2*'Valeur de calcul'!$B$8),3)</f>
        <v>#NUM!</v>
      </c>
      <c r="P200" s="11" t="str">
        <f t="shared" si="22"/>
        <v xml:space="preserve"> </v>
      </c>
      <c r="Q200" s="11"/>
      <c r="R200" s="5" t="e">
        <f>ROUND(EXP((LN($B200)*'Valeur de calcul'!$C$4)+('Terre assolée 0-20cm'!$C200*'Valeur de calcul'!$C$5)+(LN('Terre assolée 0-20cm'!$D200)*'Valeur de calcul'!$C$6)+('Terre assolée 0-20cm'!$E200*'Valeur de calcul'!$C$7)+'Valeur de calcul'!$C$3),1)</f>
        <v>#NUM!</v>
      </c>
      <c r="S200" s="11" t="e">
        <f>ROUND(EXP(LN($R200)-2*'Valeur de calcul'!$C$8),1)</f>
        <v>#NUM!</v>
      </c>
      <c r="T200" s="11" t="e">
        <f>ROUND(EXP(LN($R200)-1*'Valeur de calcul'!$C$8),1)</f>
        <v>#NUM!</v>
      </c>
      <c r="U200" s="11" t="e">
        <f>ROUND(EXP(LN($R200)+1*'Valeur de calcul'!$C$8),1)</f>
        <v>#NUM!</v>
      </c>
      <c r="V200" s="11" t="e">
        <f>ROUND(EXP(LN($R200)+2*'Valeur de calcul'!$C$8),1)</f>
        <v>#NUM!</v>
      </c>
      <c r="W200" s="11" t="str">
        <f t="shared" si="23"/>
        <v xml:space="preserve"> </v>
      </c>
      <c r="X200" s="11"/>
      <c r="Y200" s="4" t="e">
        <f t="shared" si="24"/>
        <v>#NUM!</v>
      </c>
      <c r="Z200" s="11" t="e">
        <f>IF($Y200=0," ",IF($Y200&lt;EXP(-2*'Valeur de calcul'!$B$8),"très basse", IF($Y200&lt;EXP(-1*'Valeur de calcul'!$B$8),"basse",IF($Y200&gt;EXP(2*'Valeur de calcul'!$B$8),"très élevée",IF($Y200&gt;EXP('Valeur de calcul'!$B$8),"élevée","normal")))))</f>
        <v>#NUM!</v>
      </c>
      <c r="AA200" s="4" t="e">
        <f t="shared" si="25"/>
        <v>#NUM!</v>
      </c>
      <c r="AB200" s="11" t="e">
        <f>IF($AA200=0," ",IF($AA200&lt;EXP(-2*'Valeur de calcul'!$C$8),"très basse", IF($AA200&lt;EXP(-1*'Valeur de calcul'!$C$8),"basse",IF($AA200&gt;EXP(2*'Valeur de calcul'!$C$8),"très élevée",IF($AA200&gt;EXP('Valeur de calcul'!$C$8),"élevée","normal")))))</f>
        <v>#NUM!</v>
      </c>
      <c r="AC200" s="11"/>
      <c r="AD200" s="11" t="e">
        <f t="shared" si="26"/>
        <v>#DIV/0!</v>
      </c>
      <c r="AE200" s="11" t="e">
        <f t="shared" si="27"/>
        <v>#DIV/0!</v>
      </c>
    </row>
    <row r="201" spans="1:31" x14ac:dyDescent="0.25">
      <c r="A201" s="9"/>
      <c r="B201" s="9"/>
      <c r="C201" s="9"/>
      <c r="D201" s="9"/>
      <c r="E201" s="9"/>
      <c r="F201" s="9"/>
      <c r="G201" s="9"/>
      <c r="H201" s="9"/>
      <c r="I201" s="11"/>
      <c r="J201" s="11">
        <f t="shared" si="21"/>
        <v>0</v>
      </c>
      <c r="K201" s="11" t="e">
        <f>ROUND((EXP(LN('Terre assolée 0-20cm'!$B201)*'Valeur de calcul'!$B$4+'Terre assolée 0-20cm'!$C201*'Valeur de calcul'!$B$5+LN('Terre assolée 0-20cm'!$D201)*'Valeur de calcul'!$B$6+'Terre assolée 0-20cm'!$E201*'Valeur de calcul'!$B$7+'Valeur de calcul'!$B$3)/24)/(44/12),3)</f>
        <v>#NUM!</v>
      </c>
      <c r="L201" s="11" t="e">
        <f>ROUND(EXP(LN($K201)-2*'Valeur de calcul'!$B$8),3)</f>
        <v>#NUM!</v>
      </c>
      <c r="M201" s="11" t="e">
        <f>ROUND(EXP(LN($K201)-'Valeur de calcul'!$B$8),3)</f>
        <v>#NUM!</v>
      </c>
      <c r="N201" s="11" t="e">
        <f>ROUND(EXP(LN($K201)+'Valeur de calcul'!$B$8),3)</f>
        <v>#NUM!</v>
      </c>
      <c r="O201" s="11" t="e">
        <f>ROUND(EXP(LN($K201)+2*'Valeur de calcul'!$B$8),3)</f>
        <v>#NUM!</v>
      </c>
      <c r="P201" s="11" t="str">
        <f t="shared" si="22"/>
        <v xml:space="preserve"> </v>
      </c>
      <c r="Q201" s="11"/>
      <c r="R201" s="5" t="e">
        <f>ROUND(EXP((LN($B201)*'Valeur de calcul'!$C$4)+('Terre assolée 0-20cm'!$C201*'Valeur de calcul'!$C$5)+(LN('Terre assolée 0-20cm'!$D201)*'Valeur de calcul'!$C$6)+('Terre assolée 0-20cm'!$E201*'Valeur de calcul'!$C$7)+'Valeur de calcul'!$C$3),1)</f>
        <v>#NUM!</v>
      </c>
      <c r="S201" s="11" t="e">
        <f>ROUND(EXP(LN($R201)-2*'Valeur de calcul'!$C$8),1)</f>
        <v>#NUM!</v>
      </c>
      <c r="T201" s="11" t="e">
        <f>ROUND(EXP(LN($R201)-1*'Valeur de calcul'!$C$8),1)</f>
        <v>#NUM!</v>
      </c>
      <c r="U201" s="11" t="e">
        <f>ROUND(EXP(LN($R201)+1*'Valeur de calcul'!$C$8),1)</f>
        <v>#NUM!</v>
      </c>
      <c r="V201" s="11" t="e">
        <f>ROUND(EXP(LN($R201)+2*'Valeur de calcul'!$C$8),1)</f>
        <v>#NUM!</v>
      </c>
      <c r="W201" s="11" t="str">
        <f t="shared" si="23"/>
        <v xml:space="preserve"> </v>
      </c>
      <c r="X201" s="11"/>
      <c r="Y201" s="4" t="e">
        <f t="shared" si="24"/>
        <v>#NUM!</v>
      </c>
      <c r="Z201" s="11" t="e">
        <f>IF($Y201=0," ",IF($Y201&lt;EXP(-2*'Valeur de calcul'!$B$8),"très basse", IF($Y201&lt;EXP(-1*'Valeur de calcul'!$B$8),"basse",IF($Y201&gt;EXP(2*'Valeur de calcul'!$B$8),"très élevée",IF($Y201&gt;EXP('Valeur de calcul'!$B$8),"élevée","normal")))))</f>
        <v>#NUM!</v>
      </c>
      <c r="AA201" s="4" t="e">
        <f t="shared" si="25"/>
        <v>#NUM!</v>
      </c>
      <c r="AB201" s="11" t="e">
        <f>IF($AA201=0," ",IF($AA201&lt;EXP(-2*'Valeur de calcul'!$C$8),"très basse", IF($AA201&lt;EXP(-1*'Valeur de calcul'!$C$8),"basse",IF($AA201&gt;EXP(2*'Valeur de calcul'!$C$8),"très élevée",IF($AA201&gt;EXP('Valeur de calcul'!$C$8),"élevée","normal")))))</f>
        <v>#NUM!</v>
      </c>
      <c r="AC201" s="11"/>
      <c r="AD201" s="11" t="e">
        <f t="shared" si="26"/>
        <v>#DIV/0!</v>
      </c>
      <c r="AE201" s="11" t="e">
        <f t="shared" si="27"/>
        <v>#DIV/0!</v>
      </c>
    </row>
    <row r="202" spans="1:31" x14ac:dyDescent="0.25">
      <c r="A202" s="9"/>
      <c r="B202" s="9"/>
      <c r="C202" s="9"/>
      <c r="D202" s="9"/>
      <c r="E202" s="9"/>
      <c r="F202" s="9"/>
      <c r="G202" s="9"/>
      <c r="H202" s="9"/>
      <c r="I202" s="11"/>
      <c r="J202" s="11">
        <f t="shared" si="21"/>
        <v>0</v>
      </c>
      <c r="K202" s="11" t="e">
        <f>ROUND((EXP(LN('Terre assolée 0-20cm'!$B202)*'Valeur de calcul'!$B$4+'Terre assolée 0-20cm'!$C202*'Valeur de calcul'!$B$5+LN('Terre assolée 0-20cm'!$D202)*'Valeur de calcul'!$B$6+'Terre assolée 0-20cm'!$E202*'Valeur de calcul'!$B$7+'Valeur de calcul'!$B$3)/24)/(44/12),3)</f>
        <v>#NUM!</v>
      </c>
      <c r="L202" s="11" t="e">
        <f>ROUND(EXP(LN($K202)-2*'Valeur de calcul'!$B$8),3)</f>
        <v>#NUM!</v>
      </c>
      <c r="M202" s="11" t="e">
        <f>ROUND(EXP(LN($K202)-'Valeur de calcul'!$B$8),3)</f>
        <v>#NUM!</v>
      </c>
      <c r="N202" s="11" t="e">
        <f>ROUND(EXP(LN($K202)+'Valeur de calcul'!$B$8),3)</f>
        <v>#NUM!</v>
      </c>
      <c r="O202" s="11" t="e">
        <f>ROUND(EXP(LN($K202)+2*'Valeur de calcul'!$B$8),3)</f>
        <v>#NUM!</v>
      </c>
      <c r="P202" s="11" t="str">
        <f t="shared" si="22"/>
        <v xml:space="preserve"> </v>
      </c>
      <c r="Q202" s="11"/>
      <c r="R202" s="5" t="e">
        <f>ROUND(EXP((LN($B202)*'Valeur de calcul'!$C$4)+('Terre assolée 0-20cm'!$C202*'Valeur de calcul'!$C$5)+(LN('Terre assolée 0-20cm'!$D202)*'Valeur de calcul'!$C$6)+('Terre assolée 0-20cm'!$E202*'Valeur de calcul'!$C$7)+'Valeur de calcul'!$C$3),1)</f>
        <v>#NUM!</v>
      </c>
      <c r="S202" s="11" t="e">
        <f>ROUND(EXP(LN($R202)-2*'Valeur de calcul'!$C$8),1)</f>
        <v>#NUM!</v>
      </c>
      <c r="T202" s="11" t="e">
        <f>ROUND(EXP(LN($R202)-1*'Valeur de calcul'!$C$8),1)</f>
        <v>#NUM!</v>
      </c>
      <c r="U202" s="11" t="e">
        <f>ROUND(EXP(LN($R202)+1*'Valeur de calcul'!$C$8),1)</f>
        <v>#NUM!</v>
      </c>
      <c r="V202" s="11" t="e">
        <f>ROUND(EXP(LN($R202)+2*'Valeur de calcul'!$C$8),1)</f>
        <v>#NUM!</v>
      </c>
      <c r="W202" s="11" t="str">
        <f t="shared" si="23"/>
        <v xml:space="preserve"> </v>
      </c>
      <c r="X202" s="11"/>
      <c r="Y202" s="4" t="e">
        <f t="shared" si="24"/>
        <v>#NUM!</v>
      </c>
      <c r="Z202" s="11" t="e">
        <f>IF($Y202=0," ",IF($Y202&lt;EXP(-2*'Valeur de calcul'!$B$8),"très basse", IF($Y202&lt;EXP(-1*'Valeur de calcul'!$B$8),"basse",IF($Y202&gt;EXP(2*'Valeur de calcul'!$B$8),"très élevée",IF($Y202&gt;EXP('Valeur de calcul'!$B$8),"élevée","normal")))))</f>
        <v>#NUM!</v>
      </c>
      <c r="AA202" s="4" t="e">
        <f t="shared" si="25"/>
        <v>#NUM!</v>
      </c>
      <c r="AB202" s="11" t="e">
        <f>IF($AA202=0," ",IF($AA202&lt;EXP(-2*'Valeur de calcul'!$C$8),"très basse", IF($AA202&lt;EXP(-1*'Valeur de calcul'!$C$8),"basse",IF($AA202&gt;EXP(2*'Valeur de calcul'!$C$8),"très élevée",IF($AA202&gt;EXP('Valeur de calcul'!$C$8),"élevée","normal")))))</f>
        <v>#NUM!</v>
      </c>
      <c r="AC202" s="11"/>
      <c r="AD202" s="11" t="e">
        <f t="shared" si="26"/>
        <v>#DIV/0!</v>
      </c>
      <c r="AE202" s="11" t="e">
        <f t="shared" si="27"/>
        <v>#DIV/0!</v>
      </c>
    </row>
    <row r="203" spans="1:31" x14ac:dyDescent="0.25">
      <c r="A203" s="9"/>
      <c r="B203" s="9"/>
      <c r="C203" s="9"/>
      <c r="D203" s="9"/>
      <c r="E203" s="9"/>
      <c r="F203" s="9"/>
      <c r="G203" s="9"/>
      <c r="H203" s="9"/>
      <c r="I203" s="11"/>
      <c r="J203" s="11">
        <f t="shared" si="21"/>
        <v>0</v>
      </c>
      <c r="K203" s="11" t="e">
        <f>ROUND((EXP(LN('Terre assolée 0-20cm'!$B203)*'Valeur de calcul'!$B$4+'Terre assolée 0-20cm'!$C203*'Valeur de calcul'!$B$5+LN('Terre assolée 0-20cm'!$D203)*'Valeur de calcul'!$B$6+'Terre assolée 0-20cm'!$E203*'Valeur de calcul'!$B$7+'Valeur de calcul'!$B$3)/24)/(44/12),3)</f>
        <v>#NUM!</v>
      </c>
      <c r="L203" s="11" t="e">
        <f>ROUND(EXP(LN($K203)-2*'Valeur de calcul'!$B$8),3)</f>
        <v>#NUM!</v>
      </c>
      <c r="M203" s="11" t="e">
        <f>ROUND(EXP(LN($K203)-'Valeur de calcul'!$B$8),3)</f>
        <v>#NUM!</v>
      </c>
      <c r="N203" s="11" t="e">
        <f>ROUND(EXP(LN($K203)+'Valeur de calcul'!$B$8),3)</f>
        <v>#NUM!</v>
      </c>
      <c r="O203" s="11" t="e">
        <f>ROUND(EXP(LN($K203)+2*'Valeur de calcul'!$B$8),3)</f>
        <v>#NUM!</v>
      </c>
      <c r="P203" s="11" t="str">
        <f t="shared" si="22"/>
        <v xml:space="preserve"> </v>
      </c>
      <c r="Q203" s="11"/>
      <c r="R203" s="5" t="e">
        <f>ROUND(EXP((LN($B203)*'Valeur de calcul'!$C$4)+('Terre assolée 0-20cm'!$C203*'Valeur de calcul'!$C$5)+(LN('Terre assolée 0-20cm'!$D203)*'Valeur de calcul'!$C$6)+('Terre assolée 0-20cm'!$E203*'Valeur de calcul'!$C$7)+'Valeur de calcul'!$C$3),1)</f>
        <v>#NUM!</v>
      </c>
      <c r="S203" s="11" t="e">
        <f>ROUND(EXP(LN($R203)-2*'Valeur de calcul'!$C$8),1)</f>
        <v>#NUM!</v>
      </c>
      <c r="T203" s="11" t="e">
        <f>ROUND(EXP(LN($R203)-1*'Valeur de calcul'!$C$8),1)</f>
        <v>#NUM!</v>
      </c>
      <c r="U203" s="11" t="e">
        <f>ROUND(EXP(LN($R203)+1*'Valeur de calcul'!$C$8),1)</f>
        <v>#NUM!</v>
      </c>
      <c r="V203" s="11" t="e">
        <f>ROUND(EXP(LN($R203)+2*'Valeur de calcul'!$C$8),1)</f>
        <v>#NUM!</v>
      </c>
      <c r="W203" s="11" t="str">
        <f t="shared" si="23"/>
        <v xml:space="preserve"> </v>
      </c>
      <c r="X203" s="11"/>
      <c r="Y203" s="4" t="e">
        <f t="shared" si="24"/>
        <v>#NUM!</v>
      </c>
      <c r="Z203" s="11" t="e">
        <f>IF($Y203=0," ",IF($Y203&lt;EXP(-2*'Valeur de calcul'!$B$8),"très basse", IF($Y203&lt;EXP(-1*'Valeur de calcul'!$B$8),"basse",IF($Y203&gt;EXP(2*'Valeur de calcul'!$B$8),"très élevée",IF($Y203&gt;EXP('Valeur de calcul'!$B$8),"élevée","normal")))))</f>
        <v>#NUM!</v>
      </c>
      <c r="AA203" s="4" t="e">
        <f t="shared" si="25"/>
        <v>#NUM!</v>
      </c>
      <c r="AB203" s="11" t="e">
        <f>IF($AA203=0," ",IF($AA203&lt;EXP(-2*'Valeur de calcul'!$C$8),"très basse", IF($AA203&lt;EXP(-1*'Valeur de calcul'!$C$8),"basse",IF($AA203&gt;EXP(2*'Valeur de calcul'!$C$8),"très élevée",IF($AA203&gt;EXP('Valeur de calcul'!$C$8),"élevée","normal")))))</f>
        <v>#NUM!</v>
      </c>
      <c r="AC203" s="11"/>
      <c r="AD203" s="11" t="e">
        <f t="shared" si="26"/>
        <v>#DIV/0!</v>
      </c>
      <c r="AE203" s="11" t="e">
        <f t="shared" si="27"/>
        <v>#DIV/0!</v>
      </c>
    </row>
    <row r="204" spans="1:31" x14ac:dyDescent="0.25">
      <c r="A204" s="9"/>
      <c r="B204" s="9"/>
      <c r="C204" s="9"/>
      <c r="D204" s="9"/>
      <c r="E204" s="9"/>
      <c r="F204" s="9"/>
      <c r="G204" s="9"/>
      <c r="H204" s="9"/>
      <c r="I204" s="11"/>
      <c r="J204" s="11">
        <f t="shared" si="21"/>
        <v>0</v>
      </c>
      <c r="K204" s="11" t="e">
        <f>ROUND((EXP(LN('Terre assolée 0-20cm'!$B204)*'Valeur de calcul'!$B$4+'Terre assolée 0-20cm'!$C204*'Valeur de calcul'!$B$5+LN('Terre assolée 0-20cm'!$D204)*'Valeur de calcul'!$B$6+'Terre assolée 0-20cm'!$E204*'Valeur de calcul'!$B$7+'Valeur de calcul'!$B$3)/24)/(44/12),3)</f>
        <v>#NUM!</v>
      </c>
      <c r="L204" s="11" t="e">
        <f>ROUND(EXP(LN($K204)-2*'Valeur de calcul'!$B$8),3)</f>
        <v>#NUM!</v>
      </c>
      <c r="M204" s="11" t="e">
        <f>ROUND(EXP(LN($K204)-'Valeur de calcul'!$B$8),3)</f>
        <v>#NUM!</v>
      </c>
      <c r="N204" s="11" t="e">
        <f>ROUND(EXP(LN($K204)+'Valeur de calcul'!$B$8),3)</f>
        <v>#NUM!</v>
      </c>
      <c r="O204" s="11" t="e">
        <f>ROUND(EXP(LN($K204)+2*'Valeur de calcul'!$B$8),3)</f>
        <v>#NUM!</v>
      </c>
      <c r="P204" s="11" t="str">
        <f t="shared" si="22"/>
        <v xml:space="preserve"> </v>
      </c>
      <c r="Q204" s="11"/>
      <c r="R204" s="5" t="e">
        <f>ROUND(EXP((LN($B204)*'Valeur de calcul'!$C$4)+('Terre assolée 0-20cm'!$C204*'Valeur de calcul'!$C$5)+(LN('Terre assolée 0-20cm'!$D204)*'Valeur de calcul'!$C$6)+('Terre assolée 0-20cm'!$E204*'Valeur de calcul'!$C$7)+'Valeur de calcul'!$C$3),1)</f>
        <v>#NUM!</v>
      </c>
      <c r="S204" s="11" t="e">
        <f>ROUND(EXP(LN($R204)-2*'Valeur de calcul'!$C$8),1)</f>
        <v>#NUM!</v>
      </c>
      <c r="T204" s="11" t="e">
        <f>ROUND(EXP(LN($R204)-1*'Valeur de calcul'!$C$8),1)</f>
        <v>#NUM!</v>
      </c>
      <c r="U204" s="11" t="e">
        <f>ROUND(EXP(LN($R204)+1*'Valeur de calcul'!$C$8),1)</f>
        <v>#NUM!</v>
      </c>
      <c r="V204" s="11" t="e">
        <f>ROUND(EXP(LN($R204)+2*'Valeur de calcul'!$C$8),1)</f>
        <v>#NUM!</v>
      </c>
      <c r="W204" s="11" t="str">
        <f t="shared" si="23"/>
        <v xml:space="preserve"> </v>
      </c>
      <c r="X204" s="11"/>
      <c r="Y204" s="4" t="e">
        <f t="shared" si="24"/>
        <v>#NUM!</v>
      </c>
      <c r="Z204" s="11" t="e">
        <f>IF($Y204=0," ",IF($Y204&lt;EXP(-2*'Valeur de calcul'!$B$8),"très basse", IF($Y204&lt;EXP(-1*'Valeur de calcul'!$B$8),"basse",IF($Y204&gt;EXP(2*'Valeur de calcul'!$B$8),"très élevée",IF($Y204&gt;EXP('Valeur de calcul'!$B$8),"élevée","normal")))))</f>
        <v>#NUM!</v>
      </c>
      <c r="AA204" s="4" t="e">
        <f t="shared" si="25"/>
        <v>#NUM!</v>
      </c>
      <c r="AB204" s="11" t="e">
        <f>IF($AA204=0," ",IF($AA204&lt;EXP(-2*'Valeur de calcul'!$C$8),"très basse", IF($AA204&lt;EXP(-1*'Valeur de calcul'!$C$8),"basse",IF($AA204&gt;EXP(2*'Valeur de calcul'!$C$8),"très élevée",IF($AA204&gt;EXP('Valeur de calcul'!$C$8),"élevée","normal")))))</f>
        <v>#NUM!</v>
      </c>
      <c r="AC204" s="11"/>
      <c r="AD204" s="11" t="e">
        <f t="shared" si="26"/>
        <v>#DIV/0!</v>
      </c>
      <c r="AE204" s="11" t="e">
        <f t="shared" si="27"/>
        <v>#DIV/0!</v>
      </c>
    </row>
    <row r="205" spans="1:31" x14ac:dyDescent="0.25">
      <c r="A205" s="9"/>
      <c r="B205" s="9"/>
      <c r="C205" s="9"/>
      <c r="D205" s="9"/>
      <c r="E205" s="9"/>
      <c r="F205" s="9"/>
      <c r="G205" s="9"/>
      <c r="H205" s="9"/>
      <c r="I205" s="11"/>
      <c r="J205" s="11">
        <f t="shared" si="21"/>
        <v>0</v>
      </c>
      <c r="K205" s="11" t="e">
        <f>ROUND((EXP(LN('Terre assolée 0-20cm'!$B205)*'Valeur de calcul'!$B$4+'Terre assolée 0-20cm'!$C205*'Valeur de calcul'!$B$5+LN('Terre assolée 0-20cm'!$D205)*'Valeur de calcul'!$B$6+'Terre assolée 0-20cm'!$E205*'Valeur de calcul'!$B$7+'Valeur de calcul'!$B$3)/24)/(44/12),3)</f>
        <v>#NUM!</v>
      </c>
      <c r="L205" s="11" t="e">
        <f>ROUND(EXP(LN($K205)-2*'Valeur de calcul'!$B$8),3)</f>
        <v>#NUM!</v>
      </c>
      <c r="M205" s="11" t="e">
        <f>ROUND(EXP(LN($K205)-'Valeur de calcul'!$B$8),3)</f>
        <v>#NUM!</v>
      </c>
      <c r="N205" s="11" t="e">
        <f>ROUND(EXP(LN($K205)+'Valeur de calcul'!$B$8),3)</f>
        <v>#NUM!</v>
      </c>
      <c r="O205" s="11" t="e">
        <f>ROUND(EXP(LN($K205)+2*'Valeur de calcul'!$B$8),3)</f>
        <v>#NUM!</v>
      </c>
      <c r="P205" s="11" t="str">
        <f t="shared" si="22"/>
        <v xml:space="preserve"> </v>
      </c>
      <c r="Q205" s="11"/>
      <c r="R205" s="5" t="e">
        <f>ROUND(EXP((LN($B205)*'Valeur de calcul'!$C$4)+('Terre assolée 0-20cm'!$C205*'Valeur de calcul'!$C$5)+(LN('Terre assolée 0-20cm'!$D205)*'Valeur de calcul'!$C$6)+('Terre assolée 0-20cm'!$E205*'Valeur de calcul'!$C$7)+'Valeur de calcul'!$C$3),1)</f>
        <v>#NUM!</v>
      </c>
      <c r="S205" s="11" t="e">
        <f>ROUND(EXP(LN($R205)-2*'Valeur de calcul'!$C$8),1)</f>
        <v>#NUM!</v>
      </c>
      <c r="T205" s="11" t="e">
        <f>ROUND(EXP(LN($R205)-1*'Valeur de calcul'!$C$8),1)</f>
        <v>#NUM!</v>
      </c>
      <c r="U205" s="11" t="e">
        <f>ROUND(EXP(LN($R205)+1*'Valeur de calcul'!$C$8),1)</f>
        <v>#NUM!</v>
      </c>
      <c r="V205" s="11" t="e">
        <f>ROUND(EXP(LN($R205)+2*'Valeur de calcul'!$C$8),1)</f>
        <v>#NUM!</v>
      </c>
      <c r="W205" s="11" t="str">
        <f t="shared" si="23"/>
        <v xml:space="preserve"> </v>
      </c>
      <c r="X205" s="11"/>
      <c r="Y205" s="4" t="e">
        <f t="shared" si="24"/>
        <v>#NUM!</v>
      </c>
      <c r="Z205" s="11" t="e">
        <f>IF($Y205=0," ",IF($Y205&lt;EXP(-2*'Valeur de calcul'!$B$8),"très basse", IF($Y205&lt;EXP(-1*'Valeur de calcul'!$B$8),"basse",IF($Y205&gt;EXP(2*'Valeur de calcul'!$B$8),"très élevée",IF($Y205&gt;EXP('Valeur de calcul'!$B$8),"élevée","normal")))))</f>
        <v>#NUM!</v>
      </c>
      <c r="AA205" s="4" t="e">
        <f t="shared" si="25"/>
        <v>#NUM!</v>
      </c>
      <c r="AB205" s="11" t="e">
        <f>IF($AA205=0," ",IF($AA205&lt;EXP(-2*'Valeur de calcul'!$C$8),"très basse", IF($AA205&lt;EXP(-1*'Valeur de calcul'!$C$8),"basse",IF($AA205&gt;EXP(2*'Valeur de calcul'!$C$8),"très élevée",IF($AA205&gt;EXP('Valeur de calcul'!$C$8),"élevée","normal")))))</f>
        <v>#NUM!</v>
      </c>
      <c r="AC205" s="11"/>
      <c r="AD205" s="11" t="e">
        <f t="shared" si="26"/>
        <v>#DIV/0!</v>
      </c>
      <c r="AE205" s="11" t="e">
        <f t="shared" si="27"/>
        <v>#DIV/0!</v>
      </c>
    </row>
    <row r="206" spans="1:31" x14ac:dyDescent="0.25">
      <c r="A206" s="9"/>
      <c r="B206" s="9"/>
      <c r="C206" s="9"/>
      <c r="D206" s="9"/>
      <c r="E206" s="9"/>
      <c r="F206" s="9"/>
      <c r="G206" s="9"/>
      <c r="H206" s="9"/>
      <c r="I206" s="11"/>
      <c r="J206" s="11">
        <f t="shared" si="21"/>
        <v>0</v>
      </c>
      <c r="K206" s="11" t="e">
        <f>ROUND((EXP(LN('Terre assolée 0-20cm'!$B206)*'Valeur de calcul'!$B$4+'Terre assolée 0-20cm'!$C206*'Valeur de calcul'!$B$5+LN('Terre assolée 0-20cm'!$D206)*'Valeur de calcul'!$B$6+'Terre assolée 0-20cm'!$E206*'Valeur de calcul'!$B$7+'Valeur de calcul'!$B$3)/24)/(44/12),3)</f>
        <v>#NUM!</v>
      </c>
      <c r="L206" s="11" t="e">
        <f>ROUND(EXP(LN($K206)-2*'Valeur de calcul'!$B$8),3)</f>
        <v>#NUM!</v>
      </c>
      <c r="M206" s="11" t="e">
        <f>ROUND(EXP(LN($K206)-'Valeur de calcul'!$B$8),3)</f>
        <v>#NUM!</v>
      </c>
      <c r="N206" s="11" t="e">
        <f>ROUND(EXP(LN($K206)+'Valeur de calcul'!$B$8),3)</f>
        <v>#NUM!</v>
      </c>
      <c r="O206" s="11" t="e">
        <f>ROUND(EXP(LN($K206)+2*'Valeur de calcul'!$B$8),3)</f>
        <v>#NUM!</v>
      </c>
      <c r="P206" s="11" t="str">
        <f t="shared" si="22"/>
        <v xml:space="preserve"> </v>
      </c>
      <c r="Q206" s="11"/>
      <c r="R206" s="5" t="e">
        <f>ROUND(EXP((LN($B206)*'Valeur de calcul'!$C$4)+('Terre assolée 0-20cm'!$C206*'Valeur de calcul'!$C$5)+(LN('Terre assolée 0-20cm'!$D206)*'Valeur de calcul'!$C$6)+('Terre assolée 0-20cm'!$E206*'Valeur de calcul'!$C$7)+'Valeur de calcul'!$C$3),1)</f>
        <v>#NUM!</v>
      </c>
      <c r="S206" s="11" t="e">
        <f>ROUND(EXP(LN($R206)-2*'Valeur de calcul'!$C$8),1)</f>
        <v>#NUM!</v>
      </c>
      <c r="T206" s="11" t="e">
        <f>ROUND(EXP(LN($R206)-1*'Valeur de calcul'!$C$8),1)</f>
        <v>#NUM!</v>
      </c>
      <c r="U206" s="11" t="e">
        <f>ROUND(EXP(LN($R206)+1*'Valeur de calcul'!$C$8),1)</f>
        <v>#NUM!</v>
      </c>
      <c r="V206" s="11" t="e">
        <f>ROUND(EXP(LN($R206)+2*'Valeur de calcul'!$C$8),1)</f>
        <v>#NUM!</v>
      </c>
      <c r="W206" s="11" t="str">
        <f t="shared" si="23"/>
        <v xml:space="preserve"> </v>
      </c>
      <c r="X206" s="11"/>
      <c r="Y206" s="4" t="e">
        <f t="shared" si="24"/>
        <v>#NUM!</v>
      </c>
      <c r="Z206" s="11" t="e">
        <f>IF($Y206=0," ",IF($Y206&lt;EXP(-2*'Valeur de calcul'!$B$8),"très basse", IF($Y206&lt;EXP(-1*'Valeur de calcul'!$B$8),"basse",IF($Y206&gt;EXP(2*'Valeur de calcul'!$B$8),"très élevée",IF($Y206&gt;EXP('Valeur de calcul'!$B$8),"élevée","normal")))))</f>
        <v>#NUM!</v>
      </c>
      <c r="AA206" s="4" t="e">
        <f t="shared" si="25"/>
        <v>#NUM!</v>
      </c>
      <c r="AB206" s="11" t="e">
        <f>IF($AA206=0," ",IF($AA206&lt;EXP(-2*'Valeur de calcul'!$C$8),"très basse", IF($AA206&lt;EXP(-1*'Valeur de calcul'!$C$8),"basse",IF($AA206&gt;EXP(2*'Valeur de calcul'!$C$8),"très élevée",IF($AA206&gt;EXP('Valeur de calcul'!$C$8),"élevée","normal")))))</f>
        <v>#NUM!</v>
      </c>
      <c r="AC206" s="11"/>
      <c r="AD206" s="11" t="e">
        <f t="shared" si="26"/>
        <v>#DIV/0!</v>
      </c>
      <c r="AE206" s="11" t="e">
        <f t="shared" si="27"/>
        <v>#DIV/0!</v>
      </c>
    </row>
    <row r="207" spans="1:31" x14ac:dyDescent="0.25">
      <c r="A207" s="9"/>
      <c r="B207" s="9"/>
      <c r="C207" s="9"/>
      <c r="D207" s="9"/>
      <c r="E207" s="9"/>
      <c r="F207" s="9"/>
      <c r="G207" s="9"/>
      <c r="H207" s="9"/>
      <c r="I207" s="11"/>
      <c r="J207" s="11">
        <f t="shared" si="21"/>
        <v>0</v>
      </c>
      <c r="K207" s="11" t="e">
        <f>ROUND((EXP(LN('Terre assolée 0-20cm'!$B207)*'Valeur de calcul'!$B$4+'Terre assolée 0-20cm'!$C207*'Valeur de calcul'!$B$5+LN('Terre assolée 0-20cm'!$D207)*'Valeur de calcul'!$B$6+'Terre assolée 0-20cm'!$E207*'Valeur de calcul'!$B$7+'Valeur de calcul'!$B$3)/24)/(44/12),3)</f>
        <v>#NUM!</v>
      </c>
      <c r="L207" s="11" t="e">
        <f>ROUND(EXP(LN($K207)-2*'Valeur de calcul'!$B$8),3)</f>
        <v>#NUM!</v>
      </c>
      <c r="M207" s="11" t="e">
        <f>ROUND(EXP(LN($K207)-'Valeur de calcul'!$B$8),3)</f>
        <v>#NUM!</v>
      </c>
      <c r="N207" s="11" t="e">
        <f>ROUND(EXP(LN($K207)+'Valeur de calcul'!$B$8),3)</f>
        <v>#NUM!</v>
      </c>
      <c r="O207" s="11" t="e">
        <f>ROUND(EXP(LN($K207)+2*'Valeur de calcul'!$B$8),3)</f>
        <v>#NUM!</v>
      </c>
      <c r="P207" s="11" t="str">
        <f t="shared" si="22"/>
        <v xml:space="preserve"> </v>
      </c>
      <c r="Q207" s="11"/>
      <c r="R207" s="5" t="e">
        <f>ROUND(EXP((LN($B207)*'Valeur de calcul'!$C$4)+('Terre assolée 0-20cm'!$C207*'Valeur de calcul'!$C$5)+(LN('Terre assolée 0-20cm'!$D207)*'Valeur de calcul'!$C$6)+('Terre assolée 0-20cm'!$E207*'Valeur de calcul'!$C$7)+'Valeur de calcul'!$C$3),1)</f>
        <v>#NUM!</v>
      </c>
      <c r="S207" s="11" t="e">
        <f>ROUND(EXP(LN($R207)-2*'Valeur de calcul'!$C$8),1)</f>
        <v>#NUM!</v>
      </c>
      <c r="T207" s="11" t="e">
        <f>ROUND(EXP(LN($R207)-1*'Valeur de calcul'!$C$8),1)</f>
        <v>#NUM!</v>
      </c>
      <c r="U207" s="11" t="e">
        <f>ROUND(EXP(LN($R207)+1*'Valeur de calcul'!$C$8),1)</f>
        <v>#NUM!</v>
      </c>
      <c r="V207" s="11" t="e">
        <f>ROUND(EXP(LN($R207)+2*'Valeur de calcul'!$C$8),1)</f>
        <v>#NUM!</v>
      </c>
      <c r="W207" s="11" t="str">
        <f t="shared" si="23"/>
        <v xml:space="preserve"> </v>
      </c>
      <c r="X207" s="11"/>
      <c r="Y207" s="4" t="e">
        <f t="shared" si="24"/>
        <v>#NUM!</v>
      </c>
      <c r="Z207" s="11" t="e">
        <f>IF($Y207=0," ",IF($Y207&lt;EXP(-2*'Valeur de calcul'!$B$8),"très basse", IF($Y207&lt;EXP(-1*'Valeur de calcul'!$B$8),"basse",IF($Y207&gt;EXP(2*'Valeur de calcul'!$B$8),"très élevée",IF($Y207&gt;EXP('Valeur de calcul'!$B$8),"élevée","normal")))))</f>
        <v>#NUM!</v>
      </c>
      <c r="AA207" s="4" t="e">
        <f t="shared" si="25"/>
        <v>#NUM!</v>
      </c>
      <c r="AB207" s="11" t="e">
        <f>IF($AA207=0," ",IF($AA207&lt;EXP(-2*'Valeur de calcul'!$C$8),"très basse", IF($AA207&lt;EXP(-1*'Valeur de calcul'!$C$8),"basse",IF($AA207&gt;EXP(2*'Valeur de calcul'!$C$8),"très élevée",IF($AA207&gt;EXP('Valeur de calcul'!$C$8),"élevée","normal")))))</f>
        <v>#NUM!</v>
      </c>
      <c r="AC207" s="11"/>
      <c r="AD207" s="11" t="e">
        <f t="shared" si="26"/>
        <v>#DIV/0!</v>
      </c>
      <c r="AE207" s="11" t="e">
        <f t="shared" si="27"/>
        <v>#DIV/0!</v>
      </c>
    </row>
    <row r="208" spans="1:31" x14ac:dyDescent="0.25">
      <c r="A208" s="9"/>
      <c r="B208" s="9"/>
      <c r="C208" s="9"/>
      <c r="D208" s="9"/>
      <c r="E208" s="9"/>
      <c r="F208" s="9"/>
      <c r="G208" s="9"/>
      <c r="H208" s="9"/>
      <c r="I208" s="11"/>
      <c r="J208" s="11">
        <f t="shared" si="21"/>
        <v>0</v>
      </c>
      <c r="K208" s="11" t="e">
        <f>ROUND((EXP(LN('Terre assolée 0-20cm'!$B208)*'Valeur de calcul'!$B$4+'Terre assolée 0-20cm'!$C208*'Valeur de calcul'!$B$5+LN('Terre assolée 0-20cm'!$D208)*'Valeur de calcul'!$B$6+'Terre assolée 0-20cm'!$E208*'Valeur de calcul'!$B$7+'Valeur de calcul'!$B$3)/24)/(44/12),3)</f>
        <v>#NUM!</v>
      </c>
      <c r="L208" s="11" t="e">
        <f>ROUND(EXP(LN($K208)-2*'Valeur de calcul'!$B$8),3)</f>
        <v>#NUM!</v>
      </c>
      <c r="M208" s="11" t="e">
        <f>ROUND(EXP(LN($K208)-'Valeur de calcul'!$B$8),3)</f>
        <v>#NUM!</v>
      </c>
      <c r="N208" s="11" t="e">
        <f>ROUND(EXP(LN($K208)+'Valeur de calcul'!$B$8),3)</f>
        <v>#NUM!</v>
      </c>
      <c r="O208" s="11" t="e">
        <f>ROUND(EXP(LN($K208)+2*'Valeur de calcul'!$B$8),3)</f>
        <v>#NUM!</v>
      </c>
      <c r="P208" s="11" t="str">
        <f t="shared" si="22"/>
        <v xml:space="preserve"> </v>
      </c>
      <c r="Q208" s="11"/>
      <c r="R208" s="5" t="e">
        <f>ROUND(EXP((LN($B208)*'Valeur de calcul'!$C$4)+('Terre assolée 0-20cm'!$C208*'Valeur de calcul'!$C$5)+(LN('Terre assolée 0-20cm'!$D208)*'Valeur de calcul'!$C$6)+('Terre assolée 0-20cm'!$E208*'Valeur de calcul'!$C$7)+'Valeur de calcul'!$C$3),1)</f>
        <v>#NUM!</v>
      </c>
      <c r="S208" s="11" t="e">
        <f>ROUND(EXP(LN($R208)-2*'Valeur de calcul'!$C$8),1)</f>
        <v>#NUM!</v>
      </c>
      <c r="T208" s="11" t="e">
        <f>ROUND(EXP(LN($R208)-1*'Valeur de calcul'!$C$8),1)</f>
        <v>#NUM!</v>
      </c>
      <c r="U208" s="11" t="e">
        <f>ROUND(EXP(LN($R208)+1*'Valeur de calcul'!$C$8),1)</f>
        <v>#NUM!</v>
      </c>
      <c r="V208" s="11" t="e">
        <f>ROUND(EXP(LN($R208)+2*'Valeur de calcul'!$C$8),1)</f>
        <v>#NUM!</v>
      </c>
      <c r="W208" s="11" t="str">
        <f t="shared" si="23"/>
        <v xml:space="preserve"> </v>
      </c>
      <c r="X208" s="11"/>
      <c r="Y208" s="4" t="e">
        <f t="shared" si="24"/>
        <v>#NUM!</v>
      </c>
      <c r="Z208" s="11" t="e">
        <f>IF($Y208=0," ",IF($Y208&lt;EXP(-2*'Valeur de calcul'!$B$8),"très basse", IF($Y208&lt;EXP(-1*'Valeur de calcul'!$B$8),"basse",IF($Y208&gt;EXP(2*'Valeur de calcul'!$B$8),"très élevée",IF($Y208&gt;EXP('Valeur de calcul'!$B$8),"élevée","normal")))))</f>
        <v>#NUM!</v>
      </c>
      <c r="AA208" s="4" t="e">
        <f t="shared" si="25"/>
        <v>#NUM!</v>
      </c>
      <c r="AB208" s="11" t="e">
        <f>IF($AA208=0," ",IF($AA208&lt;EXP(-2*'Valeur de calcul'!$C$8),"très basse", IF($AA208&lt;EXP(-1*'Valeur de calcul'!$C$8),"basse",IF($AA208&gt;EXP(2*'Valeur de calcul'!$C$8),"très élevée",IF($AA208&gt;EXP('Valeur de calcul'!$C$8),"élevée","normal")))))</f>
        <v>#NUM!</v>
      </c>
      <c r="AC208" s="11"/>
      <c r="AD208" s="11" t="e">
        <f t="shared" si="26"/>
        <v>#DIV/0!</v>
      </c>
      <c r="AE208" s="11" t="e">
        <f t="shared" si="27"/>
        <v>#DIV/0!</v>
      </c>
    </row>
    <row r="209" spans="1:31" x14ac:dyDescent="0.25">
      <c r="A209" s="9"/>
      <c r="B209" s="9"/>
      <c r="C209" s="9"/>
      <c r="D209" s="9"/>
      <c r="E209" s="9"/>
      <c r="F209" s="9"/>
      <c r="G209" s="9"/>
      <c r="H209" s="9"/>
      <c r="I209" s="11"/>
      <c r="J209" s="11">
        <f t="shared" si="21"/>
        <v>0</v>
      </c>
      <c r="K209" s="11" t="e">
        <f>ROUND((EXP(LN('Terre assolée 0-20cm'!$B209)*'Valeur de calcul'!$B$4+'Terre assolée 0-20cm'!$C209*'Valeur de calcul'!$B$5+LN('Terre assolée 0-20cm'!$D209)*'Valeur de calcul'!$B$6+'Terre assolée 0-20cm'!$E209*'Valeur de calcul'!$B$7+'Valeur de calcul'!$B$3)/24)/(44/12),3)</f>
        <v>#NUM!</v>
      </c>
      <c r="L209" s="11" t="e">
        <f>ROUND(EXP(LN($K209)-2*'Valeur de calcul'!$B$8),3)</f>
        <v>#NUM!</v>
      </c>
      <c r="M209" s="11" t="e">
        <f>ROUND(EXP(LN($K209)-'Valeur de calcul'!$B$8),3)</f>
        <v>#NUM!</v>
      </c>
      <c r="N209" s="11" t="e">
        <f>ROUND(EXP(LN($K209)+'Valeur de calcul'!$B$8),3)</f>
        <v>#NUM!</v>
      </c>
      <c r="O209" s="11" t="e">
        <f>ROUND(EXP(LN($K209)+2*'Valeur de calcul'!$B$8),3)</f>
        <v>#NUM!</v>
      </c>
      <c r="P209" s="11" t="str">
        <f t="shared" si="22"/>
        <v xml:space="preserve"> </v>
      </c>
      <c r="Q209" s="11"/>
      <c r="R209" s="5" t="e">
        <f>ROUND(EXP((LN($B209)*'Valeur de calcul'!$C$4)+('Terre assolée 0-20cm'!$C209*'Valeur de calcul'!$C$5)+(LN('Terre assolée 0-20cm'!$D209)*'Valeur de calcul'!$C$6)+('Terre assolée 0-20cm'!$E209*'Valeur de calcul'!$C$7)+'Valeur de calcul'!$C$3),1)</f>
        <v>#NUM!</v>
      </c>
      <c r="S209" s="11" t="e">
        <f>ROUND(EXP(LN($R209)-2*'Valeur de calcul'!$C$8),1)</f>
        <v>#NUM!</v>
      </c>
      <c r="T209" s="11" t="e">
        <f>ROUND(EXP(LN($R209)-1*'Valeur de calcul'!$C$8),1)</f>
        <v>#NUM!</v>
      </c>
      <c r="U209" s="11" t="e">
        <f>ROUND(EXP(LN($R209)+1*'Valeur de calcul'!$C$8),1)</f>
        <v>#NUM!</v>
      </c>
      <c r="V209" s="11" t="e">
        <f>ROUND(EXP(LN($R209)+2*'Valeur de calcul'!$C$8),1)</f>
        <v>#NUM!</v>
      </c>
      <c r="W209" s="11" t="str">
        <f t="shared" si="23"/>
        <v xml:space="preserve"> </v>
      </c>
      <c r="X209" s="11"/>
      <c r="Y209" s="4" t="e">
        <f t="shared" si="24"/>
        <v>#NUM!</v>
      </c>
      <c r="Z209" s="11" t="e">
        <f>IF($Y209=0," ",IF($Y209&lt;EXP(-2*'Valeur de calcul'!$B$8),"très basse", IF($Y209&lt;EXP(-1*'Valeur de calcul'!$B$8),"basse",IF($Y209&gt;EXP(2*'Valeur de calcul'!$B$8),"très élevée",IF($Y209&gt;EXP('Valeur de calcul'!$B$8),"élevée","normal")))))</f>
        <v>#NUM!</v>
      </c>
      <c r="AA209" s="4" t="e">
        <f t="shared" si="25"/>
        <v>#NUM!</v>
      </c>
      <c r="AB209" s="11" t="e">
        <f>IF($AA209=0," ",IF($AA209&lt;EXP(-2*'Valeur de calcul'!$C$8),"très basse", IF($AA209&lt;EXP(-1*'Valeur de calcul'!$C$8),"basse",IF($AA209&gt;EXP(2*'Valeur de calcul'!$C$8),"très élevée",IF($AA209&gt;EXP('Valeur de calcul'!$C$8),"élevée","normal")))))</f>
        <v>#NUM!</v>
      </c>
      <c r="AC209" s="11"/>
      <c r="AD209" s="11" t="e">
        <f t="shared" si="26"/>
        <v>#DIV/0!</v>
      </c>
      <c r="AE209" s="11" t="e">
        <f t="shared" si="27"/>
        <v>#DIV/0!</v>
      </c>
    </row>
    <row r="210" spans="1:31" x14ac:dyDescent="0.25">
      <c r="A210" s="9"/>
      <c r="B210" s="9"/>
      <c r="C210" s="9"/>
      <c r="D210" s="9"/>
      <c r="E210" s="9"/>
      <c r="F210" s="9"/>
      <c r="G210" s="9"/>
      <c r="H210" s="9"/>
      <c r="I210" s="11"/>
      <c r="J210" s="11">
        <f t="shared" si="21"/>
        <v>0</v>
      </c>
      <c r="K210" s="11" t="e">
        <f>ROUND((EXP(LN('Terre assolée 0-20cm'!$B210)*'Valeur de calcul'!$B$4+'Terre assolée 0-20cm'!$C210*'Valeur de calcul'!$B$5+LN('Terre assolée 0-20cm'!$D210)*'Valeur de calcul'!$B$6+'Terre assolée 0-20cm'!$E210*'Valeur de calcul'!$B$7+'Valeur de calcul'!$B$3)/24)/(44/12),3)</f>
        <v>#NUM!</v>
      </c>
      <c r="L210" s="11" t="e">
        <f>ROUND(EXP(LN($K210)-2*'Valeur de calcul'!$B$8),3)</f>
        <v>#NUM!</v>
      </c>
      <c r="M210" s="11" t="e">
        <f>ROUND(EXP(LN($K210)-'Valeur de calcul'!$B$8),3)</f>
        <v>#NUM!</v>
      </c>
      <c r="N210" s="11" t="e">
        <f>ROUND(EXP(LN($K210)+'Valeur de calcul'!$B$8),3)</f>
        <v>#NUM!</v>
      </c>
      <c r="O210" s="11" t="e">
        <f>ROUND(EXP(LN($K210)+2*'Valeur de calcul'!$B$8),3)</f>
        <v>#NUM!</v>
      </c>
      <c r="P210" s="11" t="str">
        <f t="shared" si="22"/>
        <v xml:space="preserve"> </v>
      </c>
      <c r="Q210" s="11"/>
      <c r="R210" s="5" t="e">
        <f>ROUND(EXP((LN($B210)*'Valeur de calcul'!$C$4)+('Terre assolée 0-20cm'!$C210*'Valeur de calcul'!$C$5)+(LN('Terre assolée 0-20cm'!$D210)*'Valeur de calcul'!$C$6)+('Terre assolée 0-20cm'!$E210*'Valeur de calcul'!$C$7)+'Valeur de calcul'!$C$3),1)</f>
        <v>#NUM!</v>
      </c>
      <c r="S210" s="11" t="e">
        <f>ROUND(EXP(LN($R210)-2*'Valeur de calcul'!$C$8),1)</f>
        <v>#NUM!</v>
      </c>
      <c r="T210" s="11" t="e">
        <f>ROUND(EXP(LN($R210)-1*'Valeur de calcul'!$C$8),1)</f>
        <v>#NUM!</v>
      </c>
      <c r="U210" s="11" t="e">
        <f>ROUND(EXP(LN($R210)+1*'Valeur de calcul'!$C$8),1)</f>
        <v>#NUM!</v>
      </c>
      <c r="V210" s="11" t="e">
        <f>ROUND(EXP(LN($R210)+2*'Valeur de calcul'!$C$8),1)</f>
        <v>#NUM!</v>
      </c>
      <c r="W210" s="11" t="str">
        <f t="shared" si="23"/>
        <v xml:space="preserve"> </v>
      </c>
      <c r="X210" s="11"/>
      <c r="Y210" s="4" t="e">
        <f t="shared" si="24"/>
        <v>#NUM!</v>
      </c>
      <c r="Z210" s="11" t="e">
        <f>IF($Y210=0," ",IF($Y210&lt;EXP(-2*'Valeur de calcul'!$B$8),"très basse", IF($Y210&lt;EXP(-1*'Valeur de calcul'!$B$8),"basse",IF($Y210&gt;EXP(2*'Valeur de calcul'!$B$8),"très élevée",IF($Y210&gt;EXP('Valeur de calcul'!$B$8),"élevée","normal")))))</f>
        <v>#NUM!</v>
      </c>
      <c r="AA210" s="4" t="e">
        <f t="shared" si="25"/>
        <v>#NUM!</v>
      </c>
      <c r="AB210" s="11" t="e">
        <f>IF($AA210=0," ",IF($AA210&lt;EXP(-2*'Valeur de calcul'!$C$8),"très basse", IF($AA210&lt;EXP(-1*'Valeur de calcul'!$C$8),"basse",IF($AA210&gt;EXP(2*'Valeur de calcul'!$C$8),"très élevée",IF($AA210&gt;EXP('Valeur de calcul'!$C$8),"élevée","normal")))))</f>
        <v>#NUM!</v>
      </c>
      <c r="AC210" s="11"/>
      <c r="AD210" s="11" t="e">
        <f t="shared" si="26"/>
        <v>#DIV/0!</v>
      </c>
      <c r="AE210" s="11" t="e">
        <f t="shared" si="27"/>
        <v>#DIV/0!</v>
      </c>
    </row>
    <row r="211" spans="1:31" x14ac:dyDescent="0.25">
      <c r="A211" s="9"/>
      <c r="B211" s="9"/>
      <c r="C211" s="9"/>
      <c r="D211" s="9"/>
      <c r="E211" s="9"/>
      <c r="F211" s="9"/>
      <c r="G211" s="9"/>
      <c r="H211" s="9"/>
      <c r="I211" s="11"/>
      <c r="J211" s="11">
        <f t="shared" si="21"/>
        <v>0</v>
      </c>
      <c r="K211" s="11" t="e">
        <f>ROUND((EXP(LN('Terre assolée 0-20cm'!$B211)*'Valeur de calcul'!$B$4+'Terre assolée 0-20cm'!$C211*'Valeur de calcul'!$B$5+LN('Terre assolée 0-20cm'!$D211)*'Valeur de calcul'!$B$6+'Terre assolée 0-20cm'!$E211*'Valeur de calcul'!$B$7+'Valeur de calcul'!$B$3)/24)/(44/12),3)</f>
        <v>#NUM!</v>
      </c>
      <c r="L211" s="11" t="e">
        <f>ROUND(EXP(LN($K211)-2*'Valeur de calcul'!$B$8),3)</f>
        <v>#NUM!</v>
      </c>
      <c r="M211" s="11" t="e">
        <f>ROUND(EXP(LN($K211)-'Valeur de calcul'!$B$8),3)</f>
        <v>#NUM!</v>
      </c>
      <c r="N211" s="11" t="e">
        <f>ROUND(EXP(LN($K211)+'Valeur de calcul'!$B$8),3)</f>
        <v>#NUM!</v>
      </c>
      <c r="O211" s="11" t="e">
        <f>ROUND(EXP(LN($K211)+2*'Valeur de calcul'!$B$8),3)</f>
        <v>#NUM!</v>
      </c>
      <c r="P211" s="11" t="str">
        <f t="shared" si="22"/>
        <v xml:space="preserve"> </v>
      </c>
      <c r="Q211" s="11"/>
      <c r="R211" s="5" t="e">
        <f>ROUND(EXP((LN($B211)*'Valeur de calcul'!$C$4)+('Terre assolée 0-20cm'!$C211*'Valeur de calcul'!$C$5)+(LN('Terre assolée 0-20cm'!$D211)*'Valeur de calcul'!$C$6)+('Terre assolée 0-20cm'!$E211*'Valeur de calcul'!$C$7)+'Valeur de calcul'!$C$3),1)</f>
        <v>#NUM!</v>
      </c>
      <c r="S211" s="11" t="e">
        <f>ROUND(EXP(LN($R211)-2*'Valeur de calcul'!$C$8),1)</f>
        <v>#NUM!</v>
      </c>
      <c r="T211" s="11" t="e">
        <f>ROUND(EXP(LN($R211)-1*'Valeur de calcul'!$C$8),1)</f>
        <v>#NUM!</v>
      </c>
      <c r="U211" s="11" t="e">
        <f>ROUND(EXP(LN($R211)+1*'Valeur de calcul'!$C$8),1)</f>
        <v>#NUM!</v>
      </c>
      <c r="V211" s="11" t="e">
        <f>ROUND(EXP(LN($R211)+2*'Valeur de calcul'!$C$8),1)</f>
        <v>#NUM!</v>
      </c>
      <c r="W211" s="11" t="str">
        <f t="shared" si="23"/>
        <v xml:space="preserve"> </v>
      </c>
      <c r="X211" s="11"/>
      <c r="Y211" s="4" t="e">
        <f t="shared" si="24"/>
        <v>#NUM!</v>
      </c>
      <c r="Z211" s="11" t="e">
        <f>IF($Y211=0," ",IF($Y211&lt;EXP(-2*'Valeur de calcul'!$B$8),"très basse", IF($Y211&lt;EXP(-1*'Valeur de calcul'!$B$8),"basse",IF($Y211&gt;EXP(2*'Valeur de calcul'!$B$8),"très élevée",IF($Y211&gt;EXP('Valeur de calcul'!$B$8),"élevée","normal")))))</f>
        <v>#NUM!</v>
      </c>
      <c r="AA211" s="4" t="e">
        <f t="shared" si="25"/>
        <v>#NUM!</v>
      </c>
      <c r="AB211" s="11" t="e">
        <f>IF($AA211=0," ",IF($AA211&lt;EXP(-2*'Valeur de calcul'!$C$8),"très basse", IF($AA211&lt;EXP(-1*'Valeur de calcul'!$C$8),"basse",IF($AA211&gt;EXP(2*'Valeur de calcul'!$C$8),"très élevée",IF($AA211&gt;EXP('Valeur de calcul'!$C$8),"élevée","normal")))))</f>
        <v>#NUM!</v>
      </c>
      <c r="AC211" s="11"/>
      <c r="AD211" s="11" t="e">
        <f t="shared" si="26"/>
        <v>#DIV/0!</v>
      </c>
      <c r="AE211" s="11" t="e">
        <f t="shared" si="27"/>
        <v>#DIV/0!</v>
      </c>
    </row>
    <row r="212" spans="1:31" x14ac:dyDescent="0.25">
      <c r="A212" s="9"/>
      <c r="B212" s="9"/>
      <c r="C212" s="9"/>
      <c r="D212" s="9"/>
      <c r="E212" s="9"/>
      <c r="F212" s="9"/>
      <c r="G212" s="9"/>
      <c r="H212" s="9"/>
      <c r="I212" s="11"/>
      <c r="J212" s="11">
        <f t="shared" si="21"/>
        <v>0</v>
      </c>
      <c r="K212" s="11" t="e">
        <f>ROUND((EXP(LN('Terre assolée 0-20cm'!$B212)*'Valeur de calcul'!$B$4+'Terre assolée 0-20cm'!$C212*'Valeur de calcul'!$B$5+LN('Terre assolée 0-20cm'!$D212)*'Valeur de calcul'!$B$6+'Terre assolée 0-20cm'!$E212*'Valeur de calcul'!$B$7+'Valeur de calcul'!$B$3)/24)/(44/12),3)</f>
        <v>#NUM!</v>
      </c>
      <c r="L212" s="11" t="e">
        <f>ROUND(EXP(LN($K212)-2*'Valeur de calcul'!$B$8),3)</f>
        <v>#NUM!</v>
      </c>
      <c r="M212" s="11" t="e">
        <f>ROUND(EXP(LN($K212)-'Valeur de calcul'!$B$8),3)</f>
        <v>#NUM!</v>
      </c>
      <c r="N212" s="11" t="e">
        <f>ROUND(EXP(LN($K212)+'Valeur de calcul'!$B$8),3)</f>
        <v>#NUM!</v>
      </c>
      <c r="O212" s="11" t="e">
        <f>ROUND(EXP(LN($K212)+2*'Valeur de calcul'!$B$8),3)</f>
        <v>#NUM!</v>
      </c>
      <c r="P212" s="11" t="str">
        <f t="shared" si="22"/>
        <v xml:space="preserve"> </v>
      </c>
      <c r="Q212" s="11"/>
      <c r="R212" s="5" t="e">
        <f>ROUND(EXP((LN($B212)*'Valeur de calcul'!$C$4)+('Terre assolée 0-20cm'!$C212*'Valeur de calcul'!$C$5)+(LN('Terre assolée 0-20cm'!$D212)*'Valeur de calcul'!$C$6)+('Terre assolée 0-20cm'!$E212*'Valeur de calcul'!$C$7)+'Valeur de calcul'!$C$3),1)</f>
        <v>#NUM!</v>
      </c>
      <c r="S212" s="11" t="e">
        <f>ROUND(EXP(LN($R212)-2*'Valeur de calcul'!$C$8),1)</f>
        <v>#NUM!</v>
      </c>
      <c r="T212" s="11" t="e">
        <f>ROUND(EXP(LN($R212)-1*'Valeur de calcul'!$C$8),1)</f>
        <v>#NUM!</v>
      </c>
      <c r="U212" s="11" t="e">
        <f>ROUND(EXP(LN($R212)+1*'Valeur de calcul'!$C$8),1)</f>
        <v>#NUM!</v>
      </c>
      <c r="V212" s="11" t="e">
        <f>ROUND(EXP(LN($R212)+2*'Valeur de calcul'!$C$8),1)</f>
        <v>#NUM!</v>
      </c>
      <c r="W212" s="11" t="str">
        <f t="shared" si="23"/>
        <v xml:space="preserve"> </v>
      </c>
      <c r="X212" s="11"/>
      <c r="Y212" s="4" t="e">
        <f t="shared" si="24"/>
        <v>#NUM!</v>
      </c>
      <c r="Z212" s="11" t="e">
        <f>IF($Y212=0," ",IF($Y212&lt;EXP(-2*'Valeur de calcul'!$B$8),"très basse", IF($Y212&lt;EXP(-1*'Valeur de calcul'!$B$8),"basse",IF($Y212&gt;EXP(2*'Valeur de calcul'!$B$8),"très élevée",IF($Y212&gt;EXP('Valeur de calcul'!$B$8),"élevée","normal")))))</f>
        <v>#NUM!</v>
      </c>
      <c r="AA212" s="4" t="e">
        <f t="shared" si="25"/>
        <v>#NUM!</v>
      </c>
      <c r="AB212" s="11" t="e">
        <f>IF($AA212=0," ",IF($AA212&lt;EXP(-2*'Valeur de calcul'!$C$8),"très basse", IF($AA212&lt;EXP(-1*'Valeur de calcul'!$C$8),"basse",IF($AA212&gt;EXP(2*'Valeur de calcul'!$C$8),"très élevée",IF($AA212&gt;EXP('Valeur de calcul'!$C$8),"élevée","normal")))))</f>
        <v>#NUM!</v>
      </c>
      <c r="AC212" s="11"/>
      <c r="AD212" s="11" t="e">
        <f t="shared" si="26"/>
        <v>#DIV/0!</v>
      </c>
      <c r="AE212" s="11" t="e">
        <f t="shared" si="27"/>
        <v>#DIV/0!</v>
      </c>
    </row>
    <row r="213" spans="1:31" x14ac:dyDescent="0.25">
      <c r="A213" s="9"/>
      <c r="B213" s="9"/>
      <c r="C213" s="9"/>
      <c r="D213" s="9"/>
      <c r="E213" s="9"/>
      <c r="F213" s="9"/>
      <c r="G213" s="9"/>
      <c r="H213" s="9"/>
      <c r="I213" s="11"/>
      <c r="J213" s="11">
        <f t="shared" si="21"/>
        <v>0</v>
      </c>
      <c r="K213" s="11" t="e">
        <f>ROUND((EXP(LN('Terre assolée 0-20cm'!$B213)*'Valeur de calcul'!$B$4+'Terre assolée 0-20cm'!$C213*'Valeur de calcul'!$B$5+LN('Terre assolée 0-20cm'!$D213)*'Valeur de calcul'!$B$6+'Terre assolée 0-20cm'!$E213*'Valeur de calcul'!$B$7+'Valeur de calcul'!$B$3)/24)/(44/12),3)</f>
        <v>#NUM!</v>
      </c>
      <c r="L213" s="11" t="e">
        <f>ROUND(EXP(LN($K213)-2*'Valeur de calcul'!$B$8),3)</f>
        <v>#NUM!</v>
      </c>
      <c r="M213" s="11" t="e">
        <f>ROUND(EXP(LN($K213)-'Valeur de calcul'!$B$8),3)</f>
        <v>#NUM!</v>
      </c>
      <c r="N213" s="11" t="e">
        <f>ROUND(EXP(LN($K213)+'Valeur de calcul'!$B$8),3)</f>
        <v>#NUM!</v>
      </c>
      <c r="O213" s="11" t="e">
        <f>ROUND(EXP(LN($K213)+2*'Valeur de calcul'!$B$8),3)</f>
        <v>#NUM!</v>
      </c>
      <c r="P213" s="11" t="str">
        <f t="shared" si="22"/>
        <v xml:space="preserve"> </v>
      </c>
      <c r="Q213" s="11"/>
      <c r="R213" s="5" t="e">
        <f>ROUND(EXP((LN($B213)*'Valeur de calcul'!$C$4)+('Terre assolée 0-20cm'!$C213*'Valeur de calcul'!$C$5)+(LN('Terre assolée 0-20cm'!$D213)*'Valeur de calcul'!$C$6)+('Terre assolée 0-20cm'!$E213*'Valeur de calcul'!$C$7)+'Valeur de calcul'!$C$3),1)</f>
        <v>#NUM!</v>
      </c>
      <c r="S213" s="11" t="e">
        <f>ROUND(EXP(LN($R213)-2*'Valeur de calcul'!$C$8),1)</f>
        <v>#NUM!</v>
      </c>
      <c r="T213" s="11" t="e">
        <f>ROUND(EXP(LN($R213)-1*'Valeur de calcul'!$C$8),1)</f>
        <v>#NUM!</v>
      </c>
      <c r="U213" s="11" t="e">
        <f>ROUND(EXP(LN($R213)+1*'Valeur de calcul'!$C$8),1)</f>
        <v>#NUM!</v>
      </c>
      <c r="V213" s="11" t="e">
        <f>ROUND(EXP(LN($R213)+2*'Valeur de calcul'!$C$8),1)</f>
        <v>#NUM!</v>
      </c>
      <c r="W213" s="11" t="str">
        <f t="shared" si="23"/>
        <v xml:space="preserve"> </v>
      </c>
      <c r="X213" s="11"/>
      <c r="Y213" s="4" t="e">
        <f t="shared" si="24"/>
        <v>#NUM!</v>
      </c>
      <c r="Z213" s="11" t="e">
        <f>IF($Y213=0," ",IF($Y213&lt;EXP(-2*'Valeur de calcul'!$B$8),"très basse", IF($Y213&lt;EXP(-1*'Valeur de calcul'!$B$8),"basse",IF($Y213&gt;EXP(2*'Valeur de calcul'!$B$8),"très élevée",IF($Y213&gt;EXP('Valeur de calcul'!$B$8),"élevée","normal")))))</f>
        <v>#NUM!</v>
      </c>
      <c r="AA213" s="4" t="e">
        <f t="shared" si="25"/>
        <v>#NUM!</v>
      </c>
      <c r="AB213" s="11" t="e">
        <f>IF($AA213=0," ",IF($AA213&lt;EXP(-2*'Valeur de calcul'!$C$8),"très basse", IF($AA213&lt;EXP(-1*'Valeur de calcul'!$C$8),"basse",IF($AA213&gt;EXP(2*'Valeur de calcul'!$C$8),"très élevée",IF($AA213&gt;EXP('Valeur de calcul'!$C$8),"élevée","normal")))))</f>
        <v>#NUM!</v>
      </c>
      <c r="AC213" s="11"/>
      <c r="AD213" s="11" t="e">
        <f t="shared" si="26"/>
        <v>#DIV/0!</v>
      </c>
      <c r="AE213" s="11" t="e">
        <f t="shared" si="27"/>
        <v>#DIV/0!</v>
      </c>
    </row>
    <row r="214" spans="1:31" x14ac:dyDescent="0.25">
      <c r="A214" s="9"/>
      <c r="B214" s="9"/>
      <c r="C214" s="9"/>
      <c r="D214" s="9"/>
      <c r="E214" s="9"/>
      <c r="F214" s="9"/>
      <c r="G214" s="9"/>
      <c r="H214" s="9"/>
      <c r="I214" s="11"/>
      <c r="J214" s="11">
        <f t="shared" si="21"/>
        <v>0</v>
      </c>
      <c r="K214" s="11" t="e">
        <f>ROUND((EXP(LN('Terre assolée 0-20cm'!$B214)*'Valeur de calcul'!$B$4+'Terre assolée 0-20cm'!$C214*'Valeur de calcul'!$B$5+LN('Terre assolée 0-20cm'!$D214)*'Valeur de calcul'!$B$6+'Terre assolée 0-20cm'!$E214*'Valeur de calcul'!$B$7+'Valeur de calcul'!$B$3)/24)/(44/12),3)</f>
        <v>#NUM!</v>
      </c>
      <c r="L214" s="11" t="e">
        <f>ROUND(EXP(LN($K214)-2*'Valeur de calcul'!$B$8),3)</f>
        <v>#NUM!</v>
      </c>
      <c r="M214" s="11" t="e">
        <f>ROUND(EXP(LN($K214)-'Valeur de calcul'!$B$8),3)</f>
        <v>#NUM!</v>
      </c>
      <c r="N214" s="11" t="e">
        <f>ROUND(EXP(LN($K214)+'Valeur de calcul'!$B$8),3)</f>
        <v>#NUM!</v>
      </c>
      <c r="O214" s="11" t="e">
        <f>ROUND(EXP(LN($K214)+2*'Valeur de calcul'!$B$8),3)</f>
        <v>#NUM!</v>
      </c>
      <c r="P214" s="11" t="str">
        <f t="shared" si="22"/>
        <v xml:space="preserve"> </v>
      </c>
      <c r="Q214" s="11"/>
      <c r="R214" s="5" t="e">
        <f>ROUND(EXP((LN($B214)*'Valeur de calcul'!$C$4)+('Terre assolée 0-20cm'!$C214*'Valeur de calcul'!$C$5)+(LN('Terre assolée 0-20cm'!$D214)*'Valeur de calcul'!$C$6)+('Terre assolée 0-20cm'!$E214*'Valeur de calcul'!$C$7)+'Valeur de calcul'!$C$3),1)</f>
        <v>#NUM!</v>
      </c>
      <c r="S214" s="11" t="e">
        <f>ROUND(EXP(LN($R214)-2*'Valeur de calcul'!$C$8),1)</f>
        <v>#NUM!</v>
      </c>
      <c r="T214" s="11" t="e">
        <f>ROUND(EXP(LN($R214)-1*'Valeur de calcul'!$C$8),1)</f>
        <v>#NUM!</v>
      </c>
      <c r="U214" s="11" t="e">
        <f>ROUND(EXP(LN($R214)+1*'Valeur de calcul'!$C$8),1)</f>
        <v>#NUM!</v>
      </c>
      <c r="V214" s="11" t="e">
        <f>ROUND(EXP(LN($R214)+2*'Valeur de calcul'!$C$8),1)</f>
        <v>#NUM!</v>
      </c>
      <c r="W214" s="11" t="str">
        <f t="shared" si="23"/>
        <v xml:space="preserve"> </v>
      </c>
      <c r="X214" s="11"/>
      <c r="Y214" s="4" t="e">
        <f t="shared" si="24"/>
        <v>#NUM!</v>
      </c>
      <c r="Z214" s="11" t="e">
        <f>IF($Y214=0," ",IF($Y214&lt;EXP(-2*'Valeur de calcul'!$B$8),"très basse", IF($Y214&lt;EXP(-1*'Valeur de calcul'!$B$8),"basse",IF($Y214&gt;EXP(2*'Valeur de calcul'!$B$8),"très élevée",IF($Y214&gt;EXP('Valeur de calcul'!$B$8),"élevée","normal")))))</f>
        <v>#NUM!</v>
      </c>
      <c r="AA214" s="4" t="e">
        <f t="shared" si="25"/>
        <v>#NUM!</v>
      </c>
      <c r="AB214" s="11" t="e">
        <f>IF($AA214=0," ",IF($AA214&lt;EXP(-2*'Valeur de calcul'!$C$8),"très basse", IF($AA214&lt;EXP(-1*'Valeur de calcul'!$C$8),"basse",IF($AA214&gt;EXP(2*'Valeur de calcul'!$C$8),"très élevée",IF($AA214&gt;EXP('Valeur de calcul'!$C$8),"élevée","normal")))))</f>
        <v>#NUM!</v>
      </c>
      <c r="AC214" s="11"/>
      <c r="AD214" s="11" t="e">
        <f t="shared" si="26"/>
        <v>#DIV/0!</v>
      </c>
      <c r="AE214" s="11" t="e">
        <f t="shared" si="27"/>
        <v>#DIV/0!</v>
      </c>
    </row>
    <row r="215" spans="1:31" x14ac:dyDescent="0.25">
      <c r="A215" s="9"/>
      <c r="B215" s="9"/>
      <c r="C215" s="9"/>
      <c r="D215" s="9"/>
      <c r="E215" s="9"/>
      <c r="F215" s="9"/>
      <c r="G215" s="9"/>
      <c r="H215" s="9"/>
      <c r="I215" s="11"/>
      <c r="J215" s="11">
        <f t="shared" si="21"/>
        <v>0</v>
      </c>
      <c r="K215" s="11" t="e">
        <f>ROUND((EXP(LN('Terre assolée 0-20cm'!$B215)*'Valeur de calcul'!$B$4+'Terre assolée 0-20cm'!$C215*'Valeur de calcul'!$B$5+LN('Terre assolée 0-20cm'!$D215)*'Valeur de calcul'!$B$6+'Terre assolée 0-20cm'!$E215*'Valeur de calcul'!$B$7+'Valeur de calcul'!$B$3)/24)/(44/12),3)</f>
        <v>#NUM!</v>
      </c>
      <c r="L215" s="11" t="e">
        <f>ROUND(EXP(LN($K215)-2*'Valeur de calcul'!$B$8),3)</f>
        <v>#NUM!</v>
      </c>
      <c r="M215" s="11" t="e">
        <f>ROUND(EXP(LN($K215)-'Valeur de calcul'!$B$8),3)</f>
        <v>#NUM!</v>
      </c>
      <c r="N215" s="11" t="e">
        <f>ROUND(EXP(LN($K215)+'Valeur de calcul'!$B$8),3)</f>
        <v>#NUM!</v>
      </c>
      <c r="O215" s="11" t="e">
        <f>ROUND(EXP(LN($K215)+2*'Valeur de calcul'!$B$8),3)</f>
        <v>#NUM!</v>
      </c>
      <c r="P215" s="11" t="str">
        <f t="shared" si="22"/>
        <v xml:space="preserve"> </v>
      </c>
      <c r="Q215" s="11"/>
      <c r="R215" s="5" t="e">
        <f>ROUND(EXP((LN($B215)*'Valeur de calcul'!$C$4)+('Terre assolée 0-20cm'!$C215*'Valeur de calcul'!$C$5)+(LN('Terre assolée 0-20cm'!$D215)*'Valeur de calcul'!$C$6)+('Terre assolée 0-20cm'!$E215*'Valeur de calcul'!$C$7)+'Valeur de calcul'!$C$3),1)</f>
        <v>#NUM!</v>
      </c>
      <c r="S215" s="11" t="e">
        <f>ROUND(EXP(LN($R215)-2*'Valeur de calcul'!$C$8),1)</f>
        <v>#NUM!</v>
      </c>
      <c r="T215" s="11" t="e">
        <f>ROUND(EXP(LN($R215)-1*'Valeur de calcul'!$C$8),1)</f>
        <v>#NUM!</v>
      </c>
      <c r="U215" s="11" t="e">
        <f>ROUND(EXP(LN($R215)+1*'Valeur de calcul'!$C$8),1)</f>
        <v>#NUM!</v>
      </c>
      <c r="V215" s="11" t="e">
        <f>ROUND(EXP(LN($R215)+2*'Valeur de calcul'!$C$8),1)</f>
        <v>#NUM!</v>
      </c>
      <c r="W215" s="11" t="str">
        <f t="shared" si="23"/>
        <v xml:space="preserve"> </v>
      </c>
      <c r="X215" s="11"/>
      <c r="Y215" s="4" t="e">
        <f t="shared" si="24"/>
        <v>#NUM!</v>
      </c>
      <c r="Z215" s="11" t="e">
        <f>IF($Y215=0," ",IF($Y215&lt;EXP(-2*'Valeur de calcul'!$B$8),"très basse", IF($Y215&lt;EXP(-1*'Valeur de calcul'!$B$8),"basse",IF($Y215&gt;EXP(2*'Valeur de calcul'!$B$8),"très élevée",IF($Y215&gt;EXP('Valeur de calcul'!$B$8),"élevée","normal")))))</f>
        <v>#NUM!</v>
      </c>
      <c r="AA215" s="4" t="e">
        <f t="shared" si="25"/>
        <v>#NUM!</v>
      </c>
      <c r="AB215" s="11" t="e">
        <f>IF($AA215=0," ",IF($AA215&lt;EXP(-2*'Valeur de calcul'!$C$8),"très basse", IF($AA215&lt;EXP(-1*'Valeur de calcul'!$C$8),"basse",IF($AA215&gt;EXP(2*'Valeur de calcul'!$C$8),"très élevée",IF($AA215&gt;EXP('Valeur de calcul'!$C$8),"élevée","normal")))))</f>
        <v>#NUM!</v>
      </c>
      <c r="AC215" s="11"/>
      <c r="AD215" s="11" t="e">
        <f t="shared" si="26"/>
        <v>#DIV/0!</v>
      </c>
      <c r="AE215" s="11" t="e">
        <f t="shared" si="27"/>
        <v>#DIV/0!</v>
      </c>
    </row>
    <row r="216" spans="1:31" x14ac:dyDescent="0.25">
      <c r="A216" s="9"/>
      <c r="B216" s="9"/>
      <c r="C216" s="9"/>
      <c r="D216" s="9"/>
      <c r="E216" s="9"/>
      <c r="F216" s="9"/>
      <c r="G216" s="9"/>
      <c r="H216" s="9"/>
      <c r="I216" s="11"/>
      <c r="J216" s="11">
        <f t="shared" si="21"/>
        <v>0</v>
      </c>
      <c r="K216" s="11" t="e">
        <f>ROUND((EXP(LN('Terre assolée 0-20cm'!$B216)*'Valeur de calcul'!$B$4+'Terre assolée 0-20cm'!$C216*'Valeur de calcul'!$B$5+LN('Terre assolée 0-20cm'!$D216)*'Valeur de calcul'!$B$6+'Terre assolée 0-20cm'!$E216*'Valeur de calcul'!$B$7+'Valeur de calcul'!$B$3)/24)/(44/12),3)</f>
        <v>#NUM!</v>
      </c>
      <c r="L216" s="11" t="e">
        <f>ROUND(EXP(LN($K216)-2*'Valeur de calcul'!$B$8),3)</f>
        <v>#NUM!</v>
      </c>
      <c r="M216" s="11" t="e">
        <f>ROUND(EXP(LN($K216)-'Valeur de calcul'!$B$8),3)</f>
        <v>#NUM!</v>
      </c>
      <c r="N216" s="11" t="e">
        <f>ROUND(EXP(LN($K216)+'Valeur de calcul'!$B$8),3)</f>
        <v>#NUM!</v>
      </c>
      <c r="O216" s="11" t="e">
        <f>ROUND(EXP(LN($K216)+2*'Valeur de calcul'!$B$8),3)</f>
        <v>#NUM!</v>
      </c>
      <c r="P216" s="11" t="str">
        <f t="shared" si="22"/>
        <v xml:space="preserve"> </v>
      </c>
      <c r="Q216" s="11"/>
      <c r="R216" s="5" t="e">
        <f>ROUND(EXP((LN($B216)*'Valeur de calcul'!$C$4)+('Terre assolée 0-20cm'!$C216*'Valeur de calcul'!$C$5)+(LN('Terre assolée 0-20cm'!$D216)*'Valeur de calcul'!$C$6)+('Terre assolée 0-20cm'!$E216*'Valeur de calcul'!$C$7)+'Valeur de calcul'!$C$3),1)</f>
        <v>#NUM!</v>
      </c>
      <c r="S216" s="11" t="e">
        <f>ROUND(EXP(LN($R216)-2*'Valeur de calcul'!$C$8),1)</f>
        <v>#NUM!</v>
      </c>
      <c r="T216" s="11" t="e">
        <f>ROUND(EXP(LN($R216)-1*'Valeur de calcul'!$C$8),1)</f>
        <v>#NUM!</v>
      </c>
      <c r="U216" s="11" t="e">
        <f>ROUND(EXP(LN($R216)+1*'Valeur de calcul'!$C$8),1)</f>
        <v>#NUM!</v>
      </c>
      <c r="V216" s="11" t="e">
        <f>ROUND(EXP(LN($R216)+2*'Valeur de calcul'!$C$8),1)</f>
        <v>#NUM!</v>
      </c>
      <c r="W216" s="11" t="str">
        <f t="shared" si="23"/>
        <v xml:space="preserve"> </v>
      </c>
      <c r="X216" s="11"/>
      <c r="Y216" s="4" t="e">
        <f t="shared" si="24"/>
        <v>#NUM!</v>
      </c>
      <c r="Z216" s="11" t="e">
        <f>IF($Y216=0," ",IF($Y216&lt;EXP(-2*'Valeur de calcul'!$B$8),"très basse", IF($Y216&lt;EXP(-1*'Valeur de calcul'!$B$8),"basse",IF($Y216&gt;EXP(2*'Valeur de calcul'!$B$8),"très élevée",IF($Y216&gt;EXP('Valeur de calcul'!$B$8),"élevée","normal")))))</f>
        <v>#NUM!</v>
      </c>
      <c r="AA216" s="4" t="e">
        <f t="shared" si="25"/>
        <v>#NUM!</v>
      </c>
      <c r="AB216" s="11" t="e">
        <f>IF($AA216=0," ",IF($AA216&lt;EXP(-2*'Valeur de calcul'!$C$8),"très basse", IF($AA216&lt;EXP(-1*'Valeur de calcul'!$C$8),"basse",IF($AA216&gt;EXP(2*'Valeur de calcul'!$C$8),"très élevée",IF($AA216&gt;EXP('Valeur de calcul'!$C$8),"élevée","normal")))))</f>
        <v>#NUM!</v>
      </c>
      <c r="AC216" s="11"/>
      <c r="AD216" s="11" t="e">
        <f t="shared" si="26"/>
        <v>#DIV/0!</v>
      </c>
      <c r="AE216" s="11" t="e">
        <f t="shared" si="27"/>
        <v>#DIV/0!</v>
      </c>
    </row>
    <row r="217" spans="1:31" x14ac:dyDescent="0.25">
      <c r="A217" s="9"/>
      <c r="B217" s="9"/>
      <c r="C217" s="9"/>
      <c r="D217" s="9"/>
      <c r="E217" s="9"/>
      <c r="F217" s="9"/>
      <c r="G217" s="9"/>
      <c r="H217" s="9"/>
      <c r="I217" s="11"/>
      <c r="J217" s="11">
        <f t="shared" si="21"/>
        <v>0</v>
      </c>
      <c r="K217" s="11" t="e">
        <f>ROUND((EXP(LN('Terre assolée 0-20cm'!$B217)*'Valeur de calcul'!$B$4+'Terre assolée 0-20cm'!$C217*'Valeur de calcul'!$B$5+LN('Terre assolée 0-20cm'!$D217)*'Valeur de calcul'!$B$6+'Terre assolée 0-20cm'!$E217*'Valeur de calcul'!$B$7+'Valeur de calcul'!$B$3)/24)/(44/12),3)</f>
        <v>#NUM!</v>
      </c>
      <c r="L217" s="11" t="e">
        <f>ROUND(EXP(LN($K217)-2*'Valeur de calcul'!$B$8),3)</f>
        <v>#NUM!</v>
      </c>
      <c r="M217" s="11" t="e">
        <f>ROUND(EXP(LN($K217)-'Valeur de calcul'!$B$8),3)</f>
        <v>#NUM!</v>
      </c>
      <c r="N217" s="11" t="e">
        <f>ROUND(EXP(LN($K217)+'Valeur de calcul'!$B$8),3)</f>
        <v>#NUM!</v>
      </c>
      <c r="O217" s="11" t="e">
        <f>ROUND(EXP(LN($K217)+2*'Valeur de calcul'!$B$8),3)</f>
        <v>#NUM!</v>
      </c>
      <c r="P217" s="11" t="str">
        <f t="shared" si="22"/>
        <v xml:space="preserve"> </v>
      </c>
      <c r="Q217" s="11"/>
      <c r="R217" s="5" t="e">
        <f>ROUND(EXP((LN($B217)*'Valeur de calcul'!$C$4)+('Terre assolée 0-20cm'!$C217*'Valeur de calcul'!$C$5)+(LN('Terre assolée 0-20cm'!$D217)*'Valeur de calcul'!$C$6)+('Terre assolée 0-20cm'!$E217*'Valeur de calcul'!$C$7)+'Valeur de calcul'!$C$3),1)</f>
        <v>#NUM!</v>
      </c>
      <c r="S217" s="11" t="e">
        <f>ROUND(EXP(LN($R217)-2*'Valeur de calcul'!$C$8),1)</f>
        <v>#NUM!</v>
      </c>
      <c r="T217" s="11" t="e">
        <f>ROUND(EXP(LN($R217)-1*'Valeur de calcul'!$C$8),1)</f>
        <v>#NUM!</v>
      </c>
      <c r="U217" s="11" t="e">
        <f>ROUND(EXP(LN($R217)+1*'Valeur de calcul'!$C$8),1)</f>
        <v>#NUM!</v>
      </c>
      <c r="V217" s="11" t="e">
        <f>ROUND(EXP(LN($R217)+2*'Valeur de calcul'!$C$8),1)</f>
        <v>#NUM!</v>
      </c>
      <c r="W217" s="11" t="str">
        <f t="shared" si="23"/>
        <v xml:space="preserve"> </v>
      </c>
      <c r="X217" s="11"/>
      <c r="Y217" s="4" t="e">
        <f t="shared" si="24"/>
        <v>#NUM!</v>
      </c>
      <c r="Z217" s="11" t="e">
        <f>IF($Y217=0," ",IF($Y217&lt;EXP(-2*'Valeur de calcul'!$B$8),"très basse", IF($Y217&lt;EXP(-1*'Valeur de calcul'!$B$8),"basse",IF($Y217&gt;EXP(2*'Valeur de calcul'!$B$8),"très élevée",IF($Y217&gt;EXP('Valeur de calcul'!$B$8),"élevée","normal")))))</f>
        <v>#NUM!</v>
      </c>
      <c r="AA217" s="4" t="e">
        <f t="shared" si="25"/>
        <v>#NUM!</v>
      </c>
      <c r="AB217" s="11" t="e">
        <f>IF($AA217=0," ",IF($AA217&lt;EXP(-2*'Valeur de calcul'!$C$8),"très basse", IF($AA217&lt;EXP(-1*'Valeur de calcul'!$C$8),"basse",IF($AA217&gt;EXP(2*'Valeur de calcul'!$C$8),"très élevée",IF($AA217&gt;EXP('Valeur de calcul'!$C$8),"élevée","normal")))))</f>
        <v>#NUM!</v>
      </c>
      <c r="AC217" s="11"/>
      <c r="AD217" s="11" t="e">
        <f t="shared" si="26"/>
        <v>#DIV/0!</v>
      </c>
      <c r="AE217" s="11" t="e">
        <f t="shared" si="27"/>
        <v>#DIV/0!</v>
      </c>
    </row>
    <row r="218" spans="1:31" x14ac:dyDescent="0.25">
      <c r="A218" s="9"/>
      <c r="B218" s="9"/>
      <c r="C218" s="9"/>
      <c r="D218" s="9"/>
      <c r="E218" s="9"/>
      <c r="F218" s="9"/>
      <c r="G218" s="9"/>
      <c r="H218" s="9"/>
      <c r="I218" s="11"/>
      <c r="J218" s="11">
        <f t="shared" si="21"/>
        <v>0</v>
      </c>
      <c r="K218" s="11" t="e">
        <f>ROUND((EXP(LN('Terre assolée 0-20cm'!$B218)*'Valeur de calcul'!$B$4+'Terre assolée 0-20cm'!$C218*'Valeur de calcul'!$B$5+LN('Terre assolée 0-20cm'!$D218)*'Valeur de calcul'!$B$6+'Terre assolée 0-20cm'!$E218*'Valeur de calcul'!$B$7+'Valeur de calcul'!$B$3)/24)/(44/12),3)</f>
        <v>#NUM!</v>
      </c>
      <c r="L218" s="11" t="e">
        <f>ROUND(EXP(LN($K218)-2*'Valeur de calcul'!$B$8),3)</f>
        <v>#NUM!</v>
      </c>
      <c r="M218" s="11" t="e">
        <f>ROUND(EXP(LN($K218)-'Valeur de calcul'!$B$8),3)</f>
        <v>#NUM!</v>
      </c>
      <c r="N218" s="11" t="e">
        <f>ROUND(EXP(LN($K218)+'Valeur de calcul'!$B$8),3)</f>
        <v>#NUM!</v>
      </c>
      <c r="O218" s="11" t="e">
        <f>ROUND(EXP(LN($K218)+2*'Valeur de calcul'!$B$8),3)</f>
        <v>#NUM!</v>
      </c>
      <c r="P218" s="11" t="str">
        <f t="shared" si="22"/>
        <v xml:space="preserve"> </v>
      </c>
      <c r="Q218" s="11"/>
      <c r="R218" s="5" t="e">
        <f>ROUND(EXP((LN($B218)*'Valeur de calcul'!$C$4)+('Terre assolée 0-20cm'!$C218*'Valeur de calcul'!$C$5)+(LN('Terre assolée 0-20cm'!$D218)*'Valeur de calcul'!$C$6)+('Terre assolée 0-20cm'!$E218*'Valeur de calcul'!$C$7)+'Valeur de calcul'!$C$3),1)</f>
        <v>#NUM!</v>
      </c>
      <c r="S218" s="11" t="e">
        <f>ROUND(EXP(LN($R218)-2*'Valeur de calcul'!$C$8),1)</f>
        <v>#NUM!</v>
      </c>
      <c r="T218" s="11" t="e">
        <f>ROUND(EXP(LN($R218)-1*'Valeur de calcul'!$C$8),1)</f>
        <v>#NUM!</v>
      </c>
      <c r="U218" s="11" t="e">
        <f>ROUND(EXP(LN($R218)+1*'Valeur de calcul'!$C$8),1)</f>
        <v>#NUM!</v>
      </c>
      <c r="V218" s="11" t="e">
        <f>ROUND(EXP(LN($R218)+2*'Valeur de calcul'!$C$8),1)</f>
        <v>#NUM!</v>
      </c>
      <c r="W218" s="11" t="str">
        <f t="shared" si="23"/>
        <v xml:space="preserve"> </v>
      </c>
      <c r="X218" s="11"/>
      <c r="Y218" s="4" t="e">
        <f t="shared" si="24"/>
        <v>#NUM!</v>
      </c>
      <c r="Z218" s="11" t="e">
        <f>IF($Y218=0," ",IF($Y218&lt;EXP(-2*'Valeur de calcul'!$B$8),"très basse", IF($Y218&lt;EXP(-1*'Valeur de calcul'!$B$8),"basse",IF($Y218&gt;EXP(2*'Valeur de calcul'!$B$8),"très élevée",IF($Y218&gt;EXP('Valeur de calcul'!$B$8),"élevée","normal")))))</f>
        <v>#NUM!</v>
      </c>
      <c r="AA218" s="4" t="e">
        <f t="shared" si="25"/>
        <v>#NUM!</v>
      </c>
      <c r="AB218" s="11" t="e">
        <f>IF($AA218=0," ",IF($AA218&lt;EXP(-2*'Valeur de calcul'!$C$8),"très basse", IF($AA218&lt;EXP(-1*'Valeur de calcul'!$C$8),"basse",IF($AA218&gt;EXP(2*'Valeur de calcul'!$C$8),"très élevée",IF($AA218&gt;EXP('Valeur de calcul'!$C$8),"élevée","normal")))))</f>
        <v>#NUM!</v>
      </c>
      <c r="AC218" s="11"/>
      <c r="AD218" s="11" t="e">
        <f t="shared" si="26"/>
        <v>#DIV/0!</v>
      </c>
      <c r="AE218" s="11" t="e">
        <f t="shared" si="27"/>
        <v>#DIV/0!</v>
      </c>
    </row>
    <row r="219" spans="1:31" x14ac:dyDescent="0.25">
      <c r="A219" s="9"/>
      <c r="B219" s="9"/>
      <c r="C219" s="9"/>
      <c r="D219" s="9"/>
      <c r="E219" s="9"/>
      <c r="F219" s="9"/>
      <c r="G219" s="9"/>
      <c r="H219" s="9"/>
      <c r="I219" s="11"/>
      <c r="J219" s="11">
        <f t="shared" si="21"/>
        <v>0</v>
      </c>
      <c r="K219" s="11" t="e">
        <f>ROUND((EXP(LN('Terre assolée 0-20cm'!$B219)*'Valeur de calcul'!$B$4+'Terre assolée 0-20cm'!$C219*'Valeur de calcul'!$B$5+LN('Terre assolée 0-20cm'!$D219)*'Valeur de calcul'!$B$6+'Terre assolée 0-20cm'!$E219*'Valeur de calcul'!$B$7+'Valeur de calcul'!$B$3)/24)/(44/12),3)</f>
        <v>#NUM!</v>
      </c>
      <c r="L219" s="11" t="e">
        <f>ROUND(EXP(LN($K219)-2*'Valeur de calcul'!$B$8),3)</f>
        <v>#NUM!</v>
      </c>
      <c r="M219" s="11" t="e">
        <f>ROUND(EXP(LN($K219)-'Valeur de calcul'!$B$8),3)</f>
        <v>#NUM!</v>
      </c>
      <c r="N219" s="11" t="e">
        <f>ROUND(EXP(LN($K219)+'Valeur de calcul'!$B$8),3)</f>
        <v>#NUM!</v>
      </c>
      <c r="O219" s="11" t="e">
        <f>ROUND(EXP(LN($K219)+2*'Valeur de calcul'!$B$8),3)</f>
        <v>#NUM!</v>
      </c>
      <c r="P219" s="11" t="str">
        <f t="shared" si="22"/>
        <v xml:space="preserve"> </v>
      </c>
      <c r="Q219" s="11"/>
      <c r="R219" s="5" t="e">
        <f>ROUND(EXP((LN($B219)*'Valeur de calcul'!$C$4)+('Terre assolée 0-20cm'!$C219*'Valeur de calcul'!$C$5)+(LN('Terre assolée 0-20cm'!$D219)*'Valeur de calcul'!$C$6)+('Terre assolée 0-20cm'!$E219*'Valeur de calcul'!$C$7)+'Valeur de calcul'!$C$3),1)</f>
        <v>#NUM!</v>
      </c>
      <c r="S219" s="11" t="e">
        <f>ROUND(EXP(LN($R219)-2*'Valeur de calcul'!$C$8),1)</f>
        <v>#NUM!</v>
      </c>
      <c r="T219" s="11" t="e">
        <f>ROUND(EXP(LN($R219)-1*'Valeur de calcul'!$C$8),1)</f>
        <v>#NUM!</v>
      </c>
      <c r="U219" s="11" t="e">
        <f>ROUND(EXP(LN($R219)+1*'Valeur de calcul'!$C$8),1)</f>
        <v>#NUM!</v>
      </c>
      <c r="V219" s="11" t="e">
        <f>ROUND(EXP(LN($R219)+2*'Valeur de calcul'!$C$8),1)</f>
        <v>#NUM!</v>
      </c>
      <c r="W219" s="11" t="str">
        <f t="shared" si="23"/>
        <v xml:space="preserve"> </v>
      </c>
      <c r="X219" s="11"/>
      <c r="Y219" s="4" t="e">
        <f t="shared" si="24"/>
        <v>#NUM!</v>
      </c>
      <c r="Z219" s="11" t="e">
        <f>IF($Y219=0," ",IF($Y219&lt;EXP(-2*'Valeur de calcul'!$B$8),"très basse", IF($Y219&lt;EXP(-1*'Valeur de calcul'!$B$8),"basse",IF($Y219&gt;EXP(2*'Valeur de calcul'!$B$8),"très élevée",IF($Y219&gt;EXP('Valeur de calcul'!$B$8),"élevée","normal")))))</f>
        <v>#NUM!</v>
      </c>
      <c r="AA219" s="4" t="e">
        <f t="shared" si="25"/>
        <v>#NUM!</v>
      </c>
      <c r="AB219" s="11" t="e">
        <f>IF($AA219=0," ",IF($AA219&lt;EXP(-2*'Valeur de calcul'!$C$8),"très basse", IF($AA219&lt;EXP(-1*'Valeur de calcul'!$C$8),"basse",IF($AA219&gt;EXP(2*'Valeur de calcul'!$C$8),"très élevée",IF($AA219&gt;EXP('Valeur de calcul'!$C$8),"élevée","normal")))))</f>
        <v>#NUM!</v>
      </c>
      <c r="AC219" s="11"/>
      <c r="AD219" s="11" t="e">
        <f t="shared" si="26"/>
        <v>#DIV/0!</v>
      </c>
      <c r="AE219" s="11" t="e">
        <f t="shared" si="27"/>
        <v>#DIV/0!</v>
      </c>
    </row>
    <row r="220" spans="1:31" x14ac:dyDescent="0.25">
      <c r="A220" s="9"/>
      <c r="B220" s="9"/>
      <c r="C220" s="9"/>
      <c r="D220" s="9"/>
      <c r="E220" s="9"/>
      <c r="F220" s="9"/>
      <c r="G220" s="9"/>
      <c r="H220" s="9"/>
      <c r="I220" s="11"/>
      <c r="J220" s="11">
        <f t="shared" si="21"/>
        <v>0</v>
      </c>
      <c r="K220" s="11" t="e">
        <f>ROUND((EXP(LN('Terre assolée 0-20cm'!$B220)*'Valeur de calcul'!$B$4+'Terre assolée 0-20cm'!$C220*'Valeur de calcul'!$B$5+LN('Terre assolée 0-20cm'!$D220)*'Valeur de calcul'!$B$6+'Terre assolée 0-20cm'!$E220*'Valeur de calcul'!$B$7+'Valeur de calcul'!$B$3)/24)/(44/12),3)</f>
        <v>#NUM!</v>
      </c>
      <c r="L220" s="11" t="e">
        <f>ROUND(EXP(LN($K220)-2*'Valeur de calcul'!$B$8),3)</f>
        <v>#NUM!</v>
      </c>
      <c r="M220" s="11" t="e">
        <f>ROUND(EXP(LN($K220)-'Valeur de calcul'!$B$8),3)</f>
        <v>#NUM!</v>
      </c>
      <c r="N220" s="11" t="e">
        <f>ROUND(EXP(LN($K220)+'Valeur de calcul'!$B$8),3)</f>
        <v>#NUM!</v>
      </c>
      <c r="O220" s="11" t="e">
        <f>ROUND(EXP(LN($K220)+2*'Valeur de calcul'!$B$8),3)</f>
        <v>#NUM!</v>
      </c>
      <c r="P220" s="11" t="str">
        <f t="shared" si="22"/>
        <v xml:space="preserve"> </v>
      </c>
      <c r="Q220" s="11"/>
      <c r="R220" s="5" t="e">
        <f>ROUND(EXP((LN($B220)*'Valeur de calcul'!$C$4)+('Terre assolée 0-20cm'!$C220*'Valeur de calcul'!$C$5)+(LN('Terre assolée 0-20cm'!$D220)*'Valeur de calcul'!$C$6)+('Terre assolée 0-20cm'!$E220*'Valeur de calcul'!$C$7)+'Valeur de calcul'!$C$3),1)</f>
        <v>#NUM!</v>
      </c>
      <c r="S220" s="11" t="e">
        <f>ROUND(EXP(LN($R220)-2*'Valeur de calcul'!$C$8),1)</f>
        <v>#NUM!</v>
      </c>
      <c r="T220" s="11" t="e">
        <f>ROUND(EXP(LN($R220)-1*'Valeur de calcul'!$C$8),1)</f>
        <v>#NUM!</v>
      </c>
      <c r="U220" s="11" t="e">
        <f>ROUND(EXP(LN($R220)+1*'Valeur de calcul'!$C$8),1)</f>
        <v>#NUM!</v>
      </c>
      <c r="V220" s="11" t="e">
        <f>ROUND(EXP(LN($R220)+2*'Valeur de calcul'!$C$8),1)</f>
        <v>#NUM!</v>
      </c>
      <c r="W220" s="11" t="str">
        <f t="shared" si="23"/>
        <v xml:space="preserve"> </v>
      </c>
      <c r="X220" s="11"/>
      <c r="Y220" s="4" t="e">
        <f t="shared" si="24"/>
        <v>#NUM!</v>
      </c>
      <c r="Z220" s="11" t="e">
        <f>IF($Y220=0," ",IF($Y220&lt;EXP(-2*'Valeur de calcul'!$B$8),"très basse", IF($Y220&lt;EXP(-1*'Valeur de calcul'!$B$8),"basse",IF($Y220&gt;EXP(2*'Valeur de calcul'!$B$8),"très élevée",IF($Y220&gt;EXP('Valeur de calcul'!$B$8),"élevée","normal")))))</f>
        <v>#NUM!</v>
      </c>
      <c r="AA220" s="4" t="e">
        <f t="shared" si="25"/>
        <v>#NUM!</v>
      </c>
      <c r="AB220" s="11" t="e">
        <f>IF($AA220=0," ",IF($AA220&lt;EXP(-2*'Valeur de calcul'!$C$8),"très basse", IF($AA220&lt;EXP(-1*'Valeur de calcul'!$C$8),"basse",IF($AA220&gt;EXP(2*'Valeur de calcul'!$C$8),"très élevée",IF($AA220&gt;EXP('Valeur de calcul'!$C$8),"élevée","normal")))))</f>
        <v>#NUM!</v>
      </c>
      <c r="AC220" s="11"/>
      <c r="AD220" s="11" t="e">
        <f t="shared" si="26"/>
        <v>#DIV/0!</v>
      </c>
      <c r="AE220" s="11" t="e">
        <f t="shared" si="27"/>
        <v>#DIV/0!</v>
      </c>
    </row>
  </sheetData>
  <sheetProtection algorithmName="SHA-512" hashValue="mLnkt3xMcy29BPMjUAuY0FBLCuYHCpoGa4RxY60qGCdiYy94/tGYv7oX5fz4JCaq2PhsCaE0xauMimvm621ZEw==" saltValue="lkG0jkjW+zQLNXINmnskCg==" spinCount="100000" sheet="1" insertRows="0"/>
  <mergeCells count="3">
    <mergeCell ref="A1:G1"/>
    <mergeCell ref="F2:G2"/>
    <mergeCell ref="Y2:AB2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E028C-D254-439E-990E-1801C37DA166}">
  <dimension ref="A1:AE200"/>
  <sheetViews>
    <sheetView workbookViewId="0">
      <selection activeCell="M11" sqref="M11"/>
    </sheetView>
  </sheetViews>
  <sheetFormatPr baseColWidth="10" defaultRowHeight="15" x14ac:dyDescent="0.25"/>
  <cols>
    <col min="1" max="1" width="17.28515625" customWidth="1"/>
    <col min="6" max="7" width="15" customWidth="1"/>
    <col min="8" max="8" width="13.140625" customWidth="1"/>
    <col min="9" max="9" width="3.85546875" customWidth="1"/>
    <col min="10" max="10" width="13.140625" customWidth="1"/>
    <col min="11" max="11" width="12" customWidth="1"/>
    <col min="12" max="12" width="12.28515625" customWidth="1"/>
    <col min="13" max="13" width="12.7109375" customWidth="1"/>
    <col min="14" max="15" width="12.42578125" customWidth="1"/>
    <col min="16" max="16" width="12" customWidth="1"/>
    <col min="23" max="23" width="12.7109375" customWidth="1"/>
    <col min="24" max="24" width="4.140625" customWidth="1"/>
    <col min="25" max="25" width="12" bestFit="1" customWidth="1"/>
    <col min="29" max="29" width="2.85546875" customWidth="1"/>
    <col min="30" max="30" width="14.42578125" customWidth="1"/>
  </cols>
  <sheetData>
    <row r="1" spans="1:31" x14ac:dyDescent="0.25">
      <c r="A1" s="22" t="s">
        <v>72</v>
      </c>
      <c r="B1" s="22"/>
      <c r="C1" s="22"/>
      <c r="D1" s="22"/>
      <c r="E1" s="22"/>
      <c r="F1" s="22"/>
      <c r="G1" s="22"/>
      <c r="H1" s="22"/>
      <c r="I1" s="11"/>
      <c r="J1" s="11" t="s">
        <v>73</v>
      </c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45.75" customHeight="1" x14ac:dyDescent="0.25">
      <c r="A2" s="18" t="s">
        <v>46</v>
      </c>
      <c r="B2" s="11"/>
      <c r="C2" s="11"/>
      <c r="D2" s="11"/>
      <c r="E2" s="11"/>
      <c r="F2" s="23" t="s">
        <v>47</v>
      </c>
      <c r="G2" s="23"/>
      <c r="H2" s="11"/>
      <c r="I2" s="11"/>
      <c r="J2" s="18" t="s">
        <v>55</v>
      </c>
      <c r="K2" s="11"/>
      <c r="L2" s="11" t="s">
        <v>29</v>
      </c>
      <c r="M2" s="11"/>
      <c r="N2" s="11"/>
      <c r="O2" s="11"/>
      <c r="P2" s="12"/>
      <c r="Q2" s="11"/>
      <c r="R2" s="11"/>
      <c r="S2" s="11"/>
      <c r="T2" s="11"/>
      <c r="U2" s="11"/>
      <c r="V2" s="11"/>
      <c r="W2" s="11"/>
      <c r="X2" s="11"/>
      <c r="Y2" s="20" t="s">
        <v>71</v>
      </c>
      <c r="Z2" s="20"/>
      <c r="AA2" s="20"/>
      <c r="AB2" s="20"/>
      <c r="AC2" s="11"/>
      <c r="AD2" s="11"/>
      <c r="AE2" s="11"/>
    </row>
    <row r="3" spans="1:31" ht="105.75" customHeight="1" x14ac:dyDescent="0.35">
      <c r="A3" s="18" t="s">
        <v>54</v>
      </c>
      <c r="B3" s="18" t="s">
        <v>48</v>
      </c>
      <c r="C3" s="18" t="s">
        <v>26</v>
      </c>
      <c r="D3" s="18" t="s">
        <v>49</v>
      </c>
      <c r="E3" s="18" t="s">
        <v>50</v>
      </c>
      <c r="F3" s="18" t="s">
        <v>51</v>
      </c>
      <c r="G3" s="18" t="s">
        <v>52</v>
      </c>
      <c r="H3" s="18" t="s">
        <v>30</v>
      </c>
      <c r="I3" s="3"/>
      <c r="J3" s="3" t="s">
        <v>53</v>
      </c>
      <c r="K3" s="3" t="s">
        <v>31</v>
      </c>
      <c r="L3" s="3" t="s">
        <v>32</v>
      </c>
      <c r="M3" s="3" t="s">
        <v>33</v>
      </c>
      <c r="N3" s="3" t="s">
        <v>34</v>
      </c>
      <c r="O3" s="3" t="s">
        <v>35</v>
      </c>
      <c r="P3" s="3" t="s">
        <v>36</v>
      </c>
      <c r="Q3" s="3"/>
      <c r="R3" s="3" t="s">
        <v>37</v>
      </c>
      <c r="S3" s="3" t="s">
        <v>38</v>
      </c>
      <c r="T3" s="3" t="s">
        <v>39</v>
      </c>
      <c r="U3" s="3" t="s">
        <v>40</v>
      </c>
      <c r="V3" s="3" t="s">
        <v>41</v>
      </c>
      <c r="W3" s="3" t="s">
        <v>42</v>
      </c>
      <c r="X3" s="3"/>
      <c r="Y3" s="3" t="s">
        <v>43</v>
      </c>
      <c r="Z3" s="3" t="s">
        <v>44</v>
      </c>
      <c r="AA3" s="3" t="s">
        <v>69</v>
      </c>
      <c r="AB3" s="3" t="s">
        <v>70</v>
      </c>
      <c r="AC3" s="3"/>
      <c r="AD3" s="3" t="s">
        <v>63</v>
      </c>
      <c r="AE3" s="3" t="s">
        <v>17</v>
      </c>
    </row>
    <row r="4" spans="1:31" x14ac:dyDescent="0.25">
      <c r="A4" s="10"/>
      <c r="B4" s="9"/>
      <c r="C4" s="9"/>
      <c r="D4" s="9"/>
      <c r="E4" s="9"/>
      <c r="F4" s="9"/>
      <c r="G4" s="9"/>
      <c r="H4" s="9"/>
      <c r="I4" s="11"/>
      <c r="J4" s="11">
        <f>IF($G4&gt;0,($G4/24)/(44/12),$F4)</f>
        <v>0</v>
      </c>
      <c r="K4" s="6" t="e">
        <f>ROUND((EXP(LN($B4)*'Valeur de calcul'!$G$4+$C4*'Valeur de calcul'!$G$5+LN($D4)*'Valeur de calcul'!$G$6+LN($E4)*'Valeur de calcul'!$G$7+'Valeur de calcul'!$G$3)/24)/(44/12),3)</f>
        <v>#NUM!</v>
      </c>
      <c r="L4" s="6" t="e">
        <f>ROUND(EXP(LN($K4)-2*'Valeur de calcul'!$G$8),3)</f>
        <v>#NUM!</v>
      </c>
      <c r="M4" s="6" t="e">
        <f>ROUND(EXP(LN($K4)-'Valeur de calcul'!$G$8),3)</f>
        <v>#NUM!</v>
      </c>
      <c r="N4" s="6" t="e">
        <f>ROUND(EXP(LN($K4)+'Valeur de calcul'!$G$8),3)</f>
        <v>#NUM!</v>
      </c>
      <c r="O4" s="6" t="e">
        <f>ROUND(EXP(LN($K4)+2*'Valeur de calcul'!$G$8),3)</f>
        <v>#NUM!</v>
      </c>
      <c r="P4" s="6" t="str">
        <f>IF($J4=0," ",IF($J4&lt;$L4,"très basse",IF($J4&lt;$M4,"basse",IF($J4&gt;$O4,"très élevée",IF($J4&gt;$N4,"élevée","normal")))))</f>
        <v xml:space="preserve"> </v>
      </c>
      <c r="Q4" s="11"/>
      <c r="R4" s="5" t="e">
        <f>ROUND(EXP((LN($B4)*'Valeur de calcul'!$H$4)+($C4*'Valeur de calcul'!$H$5)+(LN($D4)*'Valeur de calcul'!$H$6)+(LN($E4)*'Valeur de calcul'!$H$7)+'Valeur de calcul'!$H$3),1)</f>
        <v>#NUM!</v>
      </c>
      <c r="S4" s="11" t="e">
        <f>ROUND(EXP(LN($R4)-2*'Valeur de calcul'!$H$8),1)</f>
        <v>#NUM!</v>
      </c>
      <c r="T4" s="11" t="e">
        <f>ROUND(EXP(LN($R4)-1*'Valeur de calcul'!$H$8),1)</f>
        <v>#NUM!</v>
      </c>
      <c r="U4" s="11" t="e">
        <f>ROUND(EXP(LN($R4)+1*'Valeur de calcul'!$H$8),1)</f>
        <v>#NUM!</v>
      </c>
      <c r="V4" s="11" t="e">
        <f>ROUND(EXP(LN($R4)+2*'Valeur de calcul'!$H$8),1)</f>
        <v>#NUM!</v>
      </c>
      <c r="W4" s="11" t="str">
        <f>IF($H4=0," ",IF($H4&lt;$S4,"très basse",IF($H4&lt;$T4,"basse",IF($H4&gt;$V4,"très élevée",IF($H4&gt;$U4,"élevée","normal")))))</f>
        <v xml:space="preserve"> </v>
      </c>
      <c r="X4" s="11"/>
      <c r="Y4" s="4" t="e">
        <f>ROUND($J4/$K4,3)</f>
        <v>#NUM!</v>
      </c>
      <c r="Z4" s="11" t="e">
        <f>IF(Y4=0," ",IF($Y4&lt;EXP(-2*'Valeur de calcul'!$G$8),"très basse", IF('Prairie permanente 0-20 cm'!$Y4&lt;EXP(-1*'Valeur de calcul'!$G$8),"basse",IF('Prairie permanente 0-20 cm'!$Y4&gt;EXP(2*'Valeur de calcul'!$G$8),"très élevée",IF('Prairie permanente 0-20 cm'!$Y4&gt;EXP('Valeur de calcul'!$G$8),"élevée","normal")))))</f>
        <v>#NUM!</v>
      </c>
      <c r="AA4" s="11" t="e">
        <f>ROUND($H4/$R4,3)</f>
        <v>#NUM!</v>
      </c>
      <c r="AB4" s="11" t="e">
        <f>IF(AA4=0," ",IF($AA4&lt;EXP(-2*'Valeur de calcul'!$H$8),"très basse", IF('Prairie permanente 0-20 cm'!$AA4&lt;EXP(-1*'Valeur de calcul'!$H$8),"basse",IF('Prairie permanente 0-20 cm'!$AA4&gt;EXP(2*'Valeur de calcul'!$H$8),"très élevée",IF('Prairie permanente 0-20 cm'!$AA4&gt;EXP('Valeur de calcul'!$H$8),"élevée","normal")))))</f>
        <v>#NUM!</v>
      </c>
      <c r="AC4" s="11"/>
      <c r="AD4" s="11" t="e">
        <f>ROUND(1000*$J4/$H4,2)</f>
        <v>#DIV/0!</v>
      </c>
      <c r="AE4" s="11" t="e">
        <f>ROUND(0.1*$H4/$B4,1)</f>
        <v>#DIV/0!</v>
      </c>
    </row>
    <row r="5" spans="1:31" x14ac:dyDescent="0.25">
      <c r="A5" s="10"/>
      <c r="B5" s="9"/>
      <c r="C5" s="9"/>
      <c r="D5" s="9"/>
      <c r="E5" s="9"/>
      <c r="F5" s="9"/>
      <c r="G5" s="9"/>
      <c r="H5" s="9"/>
      <c r="I5" s="11"/>
      <c r="J5" s="11">
        <f t="shared" ref="J5:J68" si="0">IF($G5&gt;0,($G5/24)/(44/12),$F5)</f>
        <v>0</v>
      </c>
      <c r="K5" s="6" t="e">
        <f>ROUND((EXP(LN($B5)*'Valeur de calcul'!$G$4+$C5*'Valeur de calcul'!$G$5+LN($D5)*'Valeur de calcul'!$G$6+LN($E5)*'Valeur de calcul'!$G$7+'Valeur de calcul'!$G$3)/24)/(44/12),3)</f>
        <v>#NUM!</v>
      </c>
      <c r="L5" s="6" t="e">
        <f>ROUND(EXP(LN($K5)-2*'Valeur de calcul'!$G$8),3)</f>
        <v>#NUM!</v>
      </c>
      <c r="M5" s="6" t="e">
        <f>ROUND(EXP(LN($K5)-'Valeur de calcul'!$G$8),3)</f>
        <v>#NUM!</v>
      </c>
      <c r="N5" s="6" t="e">
        <f>ROUND(EXP(LN($K5)+'Valeur de calcul'!$G$8),3)</f>
        <v>#NUM!</v>
      </c>
      <c r="O5" s="6" t="e">
        <f>ROUND(EXP(LN($K5)+2*'Valeur de calcul'!$G$8),3)</f>
        <v>#NUM!</v>
      </c>
      <c r="P5" s="6" t="str">
        <f t="shared" ref="P5:P68" si="1">IF($J5=0," ",IF($J5&lt;$L5,"très basse",IF($J5&lt;$M5,"basse",IF($J5&gt;$O5,"très élevée",IF($J5&gt;$N5,"élevée","normal")))))</f>
        <v xml:space="preserve"> </v>
      </c>
      <c r="Q5" s="11"/>
      <c r="R5" s="5" t="e">
        <f>ROUND(EXP((LN($B5)*'Valeur de calcul'!$H$4)+($C5*'Valeur de calcul'!$H$5)+(LN($D5)*'Valeur de calcul'!$H$6)+(LN($E5)*'Valeur de calcul'!$H$7)+'Valeur de calcul'!$H$3),1)</f>
        <v>#NUM!</v>
      </c>
      <c r="S5" s="11" t="e">
        <f>ROUND(EXP(LN($R5)-2*'Valeur de calcul'!$H$8),1)</f>
        <v>#NUM!</v>
      </c>
      <c r="T5" s="11" t="e">
        <f>ROUND(EXP(LN($R5)-1*'Valeur de calcul'!$H$8),1)</f>
        <v>#NUM!</v>
      </c>
      <c r="U5" s="11" t="e">
        <f>ROUND(EXP(LN($R5)+1*'Valeur de calcul'!$H$8),1)</f>
        <v>#NUM!</v>
      </c>
      <c r="V5" s="11" t="e">
        <f>ROUND(EXP(LN($R5)+2*'Valeur de calcul'!$H$8),1)</f>
        <v>#NUM!</v>
      </c>
      <c r="W5" s="11" t="str">
        <f t="shared" ref="W5:W68" si="2">IF($H5=0," ",IF($H5&lt;$S5,"très basse",IF($H5&lt;$T5,"basse",IF($H5&gt;$V5,"très élevée",IF($H5&gt;$U5,"élevée","normal")))))</f>
        <v xml:space="preserve"> </v>
      </c>
      <c r="X5" s="11"/>
      <c r="Y5" s="4" t="e">
        <f t="shared" ref="Y5:Y68" si="3">ROUND($J5/$K5,3)</f>
        <v>#NUM!</v>
      </c>
      <c r="Z5" s="11" t="e">
        <f>IF(Y5=0," ",IF($Y5&lt;EXP(-2*'Valeur de calcul'!$G$8),"très basse", IF('Prairie permanente 0-20 cm'!$Y5&lt;EXP(-1*'Valeur de calcul'!$G$8),"basse",IF('Prairie permanente 0-20 cm'!$Y5&gt;EXP(2*'Valeur de calcul'!$G$8),"très élevée",IF('Prairie permanente 0-20 cm'!$Y5&gt;EXP('Valeur de calcul'!$G$8),"élevée","normal")))))</f>
        <v>#NUM!</v>
      </c>
      <c r="AA5" s="11" t="e">
        <f t="shared" ref="AA5:AA68" si="4">ROUND($H5/$R5,3)</f>
        <v>#NUM!</v>
      </c>
      <c r="AB5" s="11" t="e">
        <f>IF(AA5=0," ",IF($AA5&lt;EXP(-2*'Valeur de calcul'!$H$8),"très basse", IF('Prairie permanente 0-20 cm'!$AA5&lt;EXP(-1*'Valeur de calcul'!$H$8),"basse",IF('Prairie permanente 0-20 cm'!$AA5&gt;EXP(2*'Valeur de calcul'!$H$8),"très élevée",IF('Prairie permanente 0-20 cm'!$AA5&gt;EXP('Valeur de calcul'!$H$8),"élevée","normal")))))</f>
        <v>#NUM!</v>
      </c>
      <c r="AC5" s="11"/>
      <c r="AD5" s="11" t="e">
        <f t="shared" ref="AD5:AD68" si="5">ROUND(1000*$J5/$H5,2)</f>
        <v>#DIV/0!</v>
      </c>
      <c r="AE5" s="11" t="e">
        <f t="shared" ref="AE5:AE68" si="6">ROUND(0.1*$H5/$B5,1)</f>
        <v>#DIV/0!</v>
      </c>
    </row>
    <row r="6" spans="1:31" x14ac:dyDescent="0.25">
      <c r="A6" s="10"/>
      <c r="B6" s="9"/>
      <c r="C6" s="9"/>
      <c r="D6" s="9"/>
      <c r="E6" s="9"/>
      <c r="F6" s="9"/>
      <c r="G6" s="9"/>
      <c r="H6" s="9"/>
      <c r="I6" s="11"/>
      <c r="J6" s="11">
        <f t="shared" si="0"/>
        <v>0</v>
      </c>
      <c r="K6" s="6" t="e">
        <f>ROUND((EXP(LN($B6)*'Valeur de calcul'!$G$4+$C6*'Valeur de calcul'!$G$5+LN($D6)*'Valeur de calcul'!$G$6+LN($E6)*'Valeur de calcul'!$G$7+'Valeur de calcul'!$G$3)/24)/(44/12),3)</f>
        <v>#NUM!</v>
      </c>
      <c r="L6" s="6" t="e">
        <f>ROUND(EXP(LN($K6)-2*'Valeur de calcul'!$G$8),3)</f>
        <v>#NUM!</v>
      </c>
      <c r="M6" s="6" t="e">
        <f>ROUND(EXP(LN($K6)-'Valeur de calcul'!$G$8),3)</f>
        <v>#NUM!</v>
      </c>
      <c r="N6" s="6" t="e">
        <f>ROUND(EXP(LN($K6)+'Valeur de calcul'!$G$8),3)</f>
        <v>#NUM!</v>
      </c>
      <c r="O6" s="6" t="e">
        <f>ROUND(EXP(LN($K6)+2*'Valeur de calcul'!$G$8),3)</f>
        <v>#NUM!</v>
      </c>
      <c r="P6" s="6" t="str">
        <f t="shared" si="1"/>
        <v xml:space="preserve"> </v>
      </c>
      <c r="Q6" s="11"/>
      <c r="R6" s="5" t="e">
        <f>ROUND(EXP((LN($B6)*'Valeur de calcul'!$H$4)+($C6*'Valeur de calcul'!$H$5)+(LN($D6)*'Valeur de calcul'!$H$6)+(LN($E6)*'Valeur de calcul'!$H$7)+'Valeur de calcul'!$H$3),1)</f>
        <v>#NUM!</v>
      </c>
      <c r="S6" s="11" t="e">
        <f>ROUND(EXP(LN($R6)-2*'Valeur de calcul'!$H$8),1)</f>
        <v>#NUM!</v>
      </c>
      <c r="T6" s="11" t="e">
        <f>ROUND(EXP(LN($R6)-1*'Valeur de calcul'!$H$8),1)</f>
        <v>#NUM!</v>
      </c>
      <c r="U6" s="11" t="e">
        <f>ROUND(EXP(LN($R6)+1*'Valeur de calcul'!$H$8),1)</f>
        <v>#NUM!</v>
      </c>
      <c r="V6" s="11" t="e">
        <f>ROUND(EXP(LN($R6)+2*'Valeur de calcul'!$H$8),1)</f>
        <v>#NUM!</v>
      </c>
      <c r="W6" s="11" t="str">
        <f t="shared" si="2"/>
        <v xml:space="preserve"> </v>
      </c>
      <c r="X6" s="11"/>
      <c r="Y6" s="4" t="e">
        <f t="shared" si="3"/>
        <v>#NUM!</v>
      </c>
      <c r="Z6" s="11" t="e">
        <f>IF(Y6=0," ",IF($Y6&lt;EXP(-2*'Valeur de calcul'!$G$8),"très basse", IF('Prairie permanente 0-20 cm'!$Y6&lt;EXP(-1*'Valeur de calcul'!$G$8),"basse",IF('Prairie permanente 0-20 cm'!$Y6&gt;EXP(2*'Valeur de calcul'!$G$8),"très élevée",IF('Prairie permanente 0-20 cm'!$Y6&gt;EXP('Valeur de calcul'!$G$8),"élevée","normal")))))</f>
        <v>#NUM!</v>
      </c>
      <c r="AA6" s="11" t="e">
        <f t="shared" si="4"/>
        <v>#NUM!</v>
      </c>
      <c r="AB6" s="11" t="e">
        <f>IF(AA6=0," ",IF($AA6&lt;EXP(-2*'Valeur de calcul'!$H$8),"très basse", IF('Prairie permanente 0-20 cm'!$AA6&lt;EXP(-1*'Valeur de calcul'!$H$8),"basse",IF('Prairie permanente 0-20 cm'!$AA6&gt;EXP(2*'Valeur de calcul'!$H$8),"très élevée",IF('Prairie permanente 0-20 cm'!$AA6&gt;EXP('Valeur de calcul'!$H$8),"élevée","normal")))))</f>
        <v>#NUM!</v>
      </c>
      <c r="AC6" s="11"/>
      <c r="AD6" s="11" t="e">
        <f t="shared" si="5"/>
        <v>#DIV/0!</v>
      </c>
      <c r="AE6" s="11" t="e">
        <f t="shared" si="6"/>
        <v>#DIV/0!</v>
      </c>
    </row>
    <row r="7" spans="1:31" x14ac:dyDescent="0.25">
      <c r="A7" s="10"/>
      <c r="B7" s="9"/>
      <c r="C7" s="9"/>
      <c r="D7" s="9"/>
      <c r="E7" s="9"/>
      <c r="F7" s="9"/>
      <c r="G7" s="9"/>
      <c r="H7" s="9"/>
      <c r="I7" s="11"/>
      <c r="J7" s="11">
        <f t="shared" si="0"/>
        <v>0</v>
      </c>
      <c r="K7" s="6" t="e">
        <f>ROUND((EXP(LN($B7)*'Valeur de calcul'!$G$4+$C7*'Valeur de calcul'!$G$5+LN($D7)*'Valeur de calcul'!$G$6+LN($E7)*'Valeur de calcul'!$G$7+'Valeur de calcul'!$G$3)/24)/(44/12),3)</f>
        <v>#NUM!</v>
      </c>
      <c r="L7" s="6" t="e">
        <f>ROUND(EXP(LN($K7)-2*'Valeur de calcul'!$G$8),3)</f>
        <v>#NUM!</v>
      </c>
      <c r="M7" s="6" t="e">
        <f>ROUND(EXP(LN($K7)-'Valeur de calcul'!$G$8),3)</f>
        <v>#NUM!</v>
      </c>
      <c r="N7" s="6" t="e">
        <f>ROUND(EXP(LN($K7)+'Valeur de calcul'!$G$8),3)</f>
        <v>#NUM!</v>
      </c>
      <c r="O7" s="6" t="e">
        <f>ROUND(EXP(LN($K7)+2*'Valeur de calcul'!$G$8),3)</f>
        <v>#NUM!</v>
      </c>
      <c r="P7" s="6" t="str">
        <f t="shared" si="1"/>
        <v xml:space="preserve"> </v>
      </c>
      <c r="Q7" s="11"/>
      <c r="R7" s="5" t="e">
        <f>ROUND(EXP((LN($B7)*'Valeur de calcul'!$H$4)+($C7*'Valeur de calcul'!$H$5)+(LN($D7)*'Valeur de calcul'!$H$6)+(LN($E7)*'Valeur de calcul'!$H$7)+'Valeur de calcul'!$H$3),1)</f>
        <v>#NUM!</v>
      </c>
      <c r="S7" s="11" t="e">
        <f>ROUND(EXP(LN($R7)-2*'Valeur de calcul'!$H$8),1)</f>
        <v>#NUM!</v>
      </c>
      <c r="T7" s="11" t="e">
        <f>ROUND(EXP(LN($R7)-1*'Valeur de calcul'!$H$8),1)</f>
        <v>#NUM!</v>
      </c>
      <c r="U7" s="11" t="e">
        <f>ROUND(EXP(LN($R7)+1*'Valeur de calcul'!$H$8),1)</f>
        <v>#NUM!</v>
      </c>
      <c r="V7" s="11" t="e">
        <f>ROUND(EXP(LN($R7)+2*'Valeur de calcul'!$H$8),1)</f>
        <v>#NUM!</v>
      </c>
      <c r="W7" s="11" t="str">
        <f t="shared" si="2"/>
        <v xml:space="preserve"> </v>
      </c>
      <c r="X7" s="11"/>
      <c r="Y7" s="4" t="e">
        <f t="shared" si="3"/>
        <v>#NUM!</v>
      </c>
      <c r="Z7" s="11" t="e">
        <f>IF(Y7=0," ",IF($Y7&lt;EXP(-2*'Valeur de calcul'!$G$8),"très basse", IF('Prairie permanente 0-20 cm'!$Y7&lt;EXP(-1*'Valeur de calcul'!$G$8),"basse",IF('Prairie permanente 0-20 cm'!$Y7&gt;EXP(2*'Valeur de calcul'!$G$8),"très élevée",IF('Prairie permanente 0-20 cm'!$Y7&gt;EXP('Valeur de calcul'!$G$8),"élevée","normal")))))</f>
        <v>#NUM!</v>
      </c>
      <c r="AA7" s="11" t="e">
        <f t="shared" si="4"/>
        <v>#NUM!</v>
      </c>
      <c r="AB7" s="11" t="e">
        <f>IF(AA7=0," ",IF($AA7&lt;EXP(-2*'Valeur de calcul'!$H$8),"très basse", IF('Prairie permanente 0-20 cm'!$AA7&lt;EXP(-1*'Valeur de calcul'!$H$8),"basse",IF('Prairie permanente 0-20 cm'!$AA7&gt;EXP(2*'Valeur de calcul'!$H$8),"très élevée",IF('Prairie permanente 0-20 cm'!$AA7&gt;EXP('Valeur de calcul'!$H$8),"élevée","normal")))))</f>
        <v>#NUM!</v>
      </c>
      <c r="AC7" s="11"/>
      <c r="AD7" s="11" t="e">
        <f t="shared" si="5"/>
        <v>#DIV/0!</v>
      </c>
      <c r="AE7" s="11" t="e">
        <f t="shared" si="6"/>
        <v>#DIV/0!</v>
      </c>
    </row>
    <row r="8" spans="1:31" x14ac:dyDescent="0.25">
      <c r="A8" s="10"/>
      <c r="B8" s="9"/>
      <c r="C8" s="9"/>
      <c r="D8" s="9"/>
      <c r="E8" s="9"/>
      <c r="F8" s="9"/>
      <c r="G8" s="9"/>
      <c r="H8" s="9"/>
      <c r="I8" s="11"/>
      <c r="J8" s="11">
        <f t="shared" si="0"/>
        <v>0</v>
      </c>
      <c r="K8" s="6" t="e">
        <f>ROUND((EXP(LN($B8)*'Valeur de calcul'!$G$4+$C8*'Valeur de calcul'!$G$5+LN($D8)*'Valeur de calcul'!$G$6+LN($E8)*'Valeur de calcul'!$G$7+'Valeur de calcul'!$G$3)/24)/(44/12),3)</f>
        <v>#NUM!</v>
      </c>
      <c r="L8" s="6" t="e">
        <f>ROUND(EXP(LN($K8)-2*'Valeur de calcul'!$G$8),3)</f>
        <v>#NUM!</v>
      </c>
      <c r="M8" s="6" t="e">
        <f>ROUND(EXP(LN($K8)-'Valeur de calcul'!$G$8),3)</f>
        <v>#NUM!</v>
      </c>
      <c r="N8" s="6" t="e">
        <f>ROUND(EXP(LN($K8)+'Valeur de calcul'!$G$8),3)</f>
        <v>#NUM!</v>
      </c>
      <c r="O8" s="6" t="e">
        <f>ROUND(EXP(LN($K8)+2*'Valeur de calcul'!$G$8),3)</f>
        <v>#NUM!</v>
      </c>
      <c r="P8" s="6" t="str">
        <f t="shared" si="1"/>
        <v xml:space="preserve"> </v>
      </c>
      <c r="Q8" s="11"/>
      <c r="R8" s="5" t="e">
        <f>ROUND(EXP((LN($B8)*'Valeur de calcul'!$H$4)+($C8*'Valeur de calcul'!$H$5)+(LN($D8)*'Valeur de calcul'!$H$6)+(LN($E8)*'Valeur de calcul'!$H$7)+'Valeur de calcul'!$H$3),1)</f>
        <v>#NUM!</v>
      </c>
      <c r="S8" s="11" t="e">
        <f>ROUND(EXP(LN($R8)-2*'Valeur de calcul'!$H$8),1)</f>
        <v>#NUM!</v>
      </c>
      <c r="T8" s="11" t="e">
        <f>ROUND(EXP(LN($R8)-1*'Valeur de calcul'!$H$8),1)</f>
        <v>#NUM!</v>
      </c>
      <c r="U8" s="11" t="e">
        <f>ROUND(EXP(LN($R8)+1*'Valeur de calcul'!$H$8),1)</f>
        <v>#NUM!</v>
      </c>
      <c r="V8" s="11" t="e">
        <f>ROUND(EXP(LN($R8)+2*'Valeur de calcul'!$H$8),1)</f>
        <v>#NUM!</v>
      </c>
      <c r="W8" s="11" t="str">
        <f t="shared" si="2"/>
        <v xml:space="preserve"> </v>
      </c>
      <c r="X8" s="11"/>
      <c r="Y8" s="4" t="e">
        <f t="shared" si="3"/>
        <v>#NUM!</v>
      </c>
      <c r="Z8" s="11" t="e">
        <f>IF(Y8=0," ",IF($Y8&lt;EXP(-2*'Valeur de calcul'!$G$8),"très basse", IF('Prairie permanente 0-20 cm'!$Y8&lt;EXP(-1*'Valeur de calcul'!$G$8),"basse",IF('Prairie permanente 0-20 cm'!$Y8&gt;EXP(2*'Valeur de calcul'!$G$8),"très élevée",IF('Prairie permanente 0-20 cm'!$Y8&gt;EXP('Valeur de calcul'!$G$8),"élevée","normal")))))</f>
        <v>#NUM!</v>
      </c>
      <c r="AA8" s="11" t="e">
        <f t="shared" si="4"/>
        <v>#NUM!</v>
      </c>
      <c r="AB8" s="11" t="e">
        <f>IF(AA8=0," ",IF($AA8&lt;EXP(-2*'Valeur de calcul'!$H$8),"très basse", IF('Prairie permanente 0-20 cm'!$AA8&lt;EXP(-1*'Valeur de calcul'!$H$8),"basse",IF('Prairie permanente 0-20 cm'!$AA8&gt;EXP(2*'Valeur de calcul'!$H$8),"très élevée",IF('Prairie permanente 0-20 cm'!$AA8&gt;EXP('Valeur de calcul'!$H$8),"élevée","normal")))))</f>
        <v>#NUM!</v>
      </c>
      <c r="AC8" s="11"/>
      <c r="AD8" s="11" t="e">
        <f t="shared" si="5"/>
        <v>#DIV/0!</v>
      </c>
      <c r="AE8" s="11" t="e">
        <f t="shared" si="6"/>
        <v>#DIV/0!</v>
      </c>
    </row>
    <row r="9" spans="1:31" x14ac:dyDescent="0.25">
      <c r="A9" s="10"/>
      <c r="B9" s="9"/>
      <c r="C9" s="9"/>
      <c r="D9" s="9"/>
      <c r="E9" s="9"/>
      <c r="F9" s="9"/>
      <c r="G9" s="9"/>
      <c r="H9" s="9"/>
      <c r="I9" s="11"/>
      <c r="J9" s="11">
        <f t="shared" si="0"/>
        <v>0</v>
      </c>
      <c r="K9" s="6" t="e">
        <f>ROUND((EXP(LN($B9)*'Valeur de calcul'!$G$4+$C9*'Valeur de calcul'!$G$5+LN($D9)*'Valeur de calcul'!$G$6+LN($E9)*'Valeur de calcul'!$G$7+'Valeur de calcul'!$G$3)/24)/(44/12),3)</f>
        <v>#NUM!</v>
      </c>
      <c r="L9" s="6" t="e">
        <f>ROUND(EXP(LN($K9)-2*'Valeur de calcul'!$G$8),3)</f>
        <v>#NUM!</v>
      </c>
      <c r="M9" s="6" t="e">
        <f>ROUND(EXP(LN($K9)-'Valeur de calcul'!$G$8),3)</f>
        <v>#NUM!</v>
      </c>
      <c r="N9" s="6" t="e">
        <f>ROUND(EXP(LN($K9)+'Valeur de calcul'!$G$8),3)</f>
        <v>#NUM!</v>
      </c>
      <c r="O9" s="6" t="e">
        <f>ROUND(EXP(LN($K9)+2*'Valeur de calcul'!$G$8),3)</f>
        <v>#NUM!</v>
      </c>
      <c r="P9" s="6" t="str">
        <f t="shared" si="1"/>
        <v xml:space="preserve"> </v>
      </c>
      <c r="Q9" s="11"/>
      <c r="R9" s="5" t="e">
        <f>ROUND(EXP((LN($B9)*'Valeur de calcul'!$H$4)+($C9*'Valeur de calcul'!$H$5)+(LN($D9)*'Valeur de calcul'!$H$6)+(LN($E9)*'Valeur de calcul'!$H$7)+'Valeur de calcul'!$H$3),1)</f>
        <v>#NUM!</v>
      </c>
      <c r="S9" s="11" t="e">
        <f>ROUND(EXP(LN($R9)-2*'Valeur de calcul'!$H$8),1)</f>
        <v>#NUM!</v>
      </c>
      <c r="T9" s="11" t="e">
        <f>ROUND(EXP(LN($R9)-1*'Valeur de calcul'!$H$8),1)</f>
        <v>#NUM!</v>
      </c>
      <c r="U9" s="11" t="e">
        <f>ROUND(EXP(LN($R9)+1*'Valeur de calcul'!$H$8),1)</f>
        <v>#NUM!</v>
      </c>
      <c r="V9" s="11" t="e">
        <f>ROUND(EXP(LN($R9)+2*'Valeur de calcul'!$H$8),1)</f>
        <v>#NUM!</v>
      </c>
      <c r="W9" s="11" t="str">
        <f t="shared" si="2"/>
        <v xml:space="preserve"> </v>
      </c>
      <c r="X9" s="11"/>
      <c r="Y9" s="4" t="e">
        <f t="shared" si="3"/>
        <v>#NUM!</v>
      </c>
      <c r="Z9" s="11" t="e">
        <f>IF(Y9=0," ",IF($Y9&lt;EXP(-2*'Valeur de calcul'!$G$8),"très basse", IF('Prairie permanente 0-20 cm'!$Y9&lt;EXP(-1*'Valeur de calcul'!$G$8),"basse",IF('Prairie permanente 0-20 cm'!$Y9&gt;EXP(2*'Valeur de calcul'!$G$8),"très élevée",IF('Prairie permanente 0-20 cm'!$Y9&gt;EXP('Valeur de calcul'!$G$8),"élevée","normal")))))</f>
        <v>#NUM!</v>
      </c>
      <c r="AA9" s="11" t="e">
        <f t="shared" si="4"/>
        <v>#NUM!</v>
      </c>
      <c r="AB9" s="11" t="e">
        <f>IF(AA9=0," ",IF($AA9&lt;EXP(-2*'Valeur de calcul'!$H$8),"très basse", IF('Prairie permanente 0-20 cm'!$AA9&lt;EXP(-1*'Valeur de calcul'!$H$8),"basse",IF('Prairie permanente 0-20 cm'!$AA9&gt;EXP(2*'Valeur de calcul'!$H$8),"très élevée",IF('Prairie permanente 0-20 cm'!$AA9&gt;EXP('Valeur de calcul'!$H$8),"élevée","normal")))))</f>
        <v>#NUM!</v>
      </c>
      <c r="AC9" s="11"/>
      <c r="AD9" s="11" t="e">
        <f t="shared" si="5"/>
        <v>#DIV/0!</v>
      </c>
      <c r="AE9" s="11" t="e">
        <f t="shared" si="6"/>
        <v>#DIV/0!</v>
      </c>
    </row>
    <row r="10" spans="1:31" x14ac:dyDescent="0.25">
      <c r="A10" s="10"/>
      <c r="B10" s="9"/>
      <c r="C10" s="9"/>
      <c r="D10" s="9"/>
      <c r="E10" s="9"/>
      <c r="F10" s="9"/>
      <c r="G10" s="9"/>
      <c r="H10" s="9"/>
      <c r="I10" s="11"/>
      <c r="J10" s="11">
        <f t="shared" si="0"/>
        <v>0</v>
      </c>
      <c r="K10" s="6" t="e">
        <f>ROUND((EXP(LN($B10)*'Valeur de calcul'!$G$4+$C10*'Valeur de calcul'!$G$5+LN($D10)*'Valeur de calcul'!$G$6+LN($E10)*'Valeur de calcul'!$G$7+'Valeur de calcul'!$G$3)/24)/(44/12),3)</f>
        <v>#NUM!</v>
      </c>
      <c r="L10" s="6" t="e">
        <f>ROUND(EXP(LN($K10)-2*'Valeur de calcul'!$G$8),3)</f>
        <v>#NUM!</v>
      </c>
      <c r="M10" s="6" t="e">
        <f>ROUND(EXP(LN($K10)-'Valeur de calcul'!$G$8),3)</f>
        <v>#NUM!</v>
      </c>
      <c r="N10" s="6" t="e">
        <f>ROUND(EXP(LN($K10)+'Valeur de calcul'!$G$8),3)</f>
        <v>#NUM!</v>
      </c>
      <c r="O10" s="6" t="e">
        <f>ROUND(EXP(LN($K10)+2*'Valeur de calcul'!$G$8),3)</f>
        <v>#NUM!</v>
      </c>
      <c r="P10" s="6" t="str">
        <f t="shared" si="1"/>
        <v xml:space="preserve"> </v>
      </c>
      <c r="Q10" s="11"/>
      <c r="R10" s="5" t="e">
        <f>ROUND(EXP((LN($B10)*'Valeur de calcul'!$H$4)+($C10*'Valeur de calcul'!$H$5)+(LN($D10)*'Valeur de calcul'!$H$6)+(LN($E10)*'Valeur de calcul'!$H$7)+'Valeur de calcul'!$H$3),1)</f>
        <v>#NUM!</v>
      </c>
      <c r="S10" s="11" t="e">
        <f>ROUND(EXP(LN($R10)-2*'Valeur de calcul'!$H$8),1)</f>
        <v>#NUM!</v>
      </c>
      <c r="T10" s="11" t="e">
        <f>ROUND(EXP(LN($R10)-1*'Valeur de calcul'!$H$8),1)</f>
        <v>#NUM!</v>
      </c>
      <c r="U10" s="11" t="e">
        <f>ROUND(EXP(LN($R10)+1*'Valeur de calcul'!$H$8),1)</f>
        <v>#NUM!</v>
      </c>
      <c r="V10" s="11" t="e">
        <f>ROUND(EXP(LN($R10)+2*'Valeur de calcul'!$H$8),1)</f>
        <v>#NUM!</v>
      </c>
      <c r="W10" s="11" t="str">
        <f t="shared" si="2"/>
        <v xml:space="preserve"> </v>
      </c>
      <c r="X10" s="11"/>
      <c r="Y10" s="4" t="e">
        <f t="shared" si="3"/>
        <v>#NUM!</v>
      </c>
      <c r="Z10" s="11" t="e">
        <f>IF(Y10=0," ",IF($Y10&lt;EXP(-2*'Valeur de calcul'!$G$8),"très basse", IF('Prairie permanente 0-20 cm'!$Y10&lt;EXP(-1*'Valeur de calcul'!$G$8),"basse",IF('Prairie permanente 0-20 cm'!$Y10&gt;EXP(2*'Valeur de calcul'!$G$8),"très élevée",IF('Prairie permanente 0-20 cm'!$Y10&gt;EXP('Valeur de calcul'!$G$8),"élevée","normal")))))</f>
        <v>#NUM!</v>
      </c>
      <c r="AA10" s="11" t="e">
        <f t="shared" si="4"/>
        <v>#NUM!</v>
      </c>
      <c r="AB10" s="11" t="e">
        <f>IF(AA10=0," ",IF($AA10&lt;EXP(-2*'Valeur de calcul'!$H$8),"très basse", IF('Prairie permanente 0-20 cm'!$AA10&lt;EXP(-1*'Valeur de calcul'!$H$8),"basse",IF('Prairie permanente 0-20 cm'!$AA10&gt;EXP(2*'Valeur de calcul'!$H$8),"très élevée",IF('Prairie permanente 0-20 cm'!$AA10&gt;EXP('Valeur de calcul'!$H$8),"élevée","normal")))))</f>
        <v>#NUM!</v>
      </c>
      <c r="AC10" s="11"/>
      <c r="AD10" s="11" t="e">
        <f t="shared" si="5"/>
        <v>#DIV/0!</v>
      </c>
      <c r="AE10" s="11" t="e">
        <f t="shared" si="6"/>
        <v>#DIV/0!</v>
      </c>
    </row>
    <row r="11" spans="1:31" x14ac:dyDescent="0.25">
      <c r="A11" s="10"/>
      <c r="B11" s="9"/>
      <c r="C11" s="9"/>
      <c r="D11" s="9"/>
      <c r="E11" s="9"/>
      <c r="F11" s="9"/>
      <c r="G11" s="9"/>
      <c r="H11" s="9"/>
      <c r="I11" s="11"/>
      <c r="J11" s="11">
        <f t="shared" si="0"/>
        <v>0</v>
      </c>
      <c r="K11" s="6" t="e">
        <f>ROUND((EXP(LN($B11)*'Valeur de calcul'!$G$4+$C11*'Valeur de calcul'!$G$5+LN($D11)*'Valeur de calcul'!$G$6+LN($E11)*'Valeur de calcul'!$G$7+'Valeur de calcul'!$G$3)/24)/(44/12),3)</f>
        <v>#NUM!</v>
      </c>
      <c r="L11" s="6" t="e">
        <f>ROUND(EXP(LN($K11)-2*'Valeur de calcul'!$G$8),3)</f>
        <v>#NUM!</v>
      </c>
      <c r="M11" s="6" t="e">
        <f>ROUND(EXP(LN($K11)-'Valeur de calcul'!$G$8),3)</f>
        <v>#NUM!</v>
      </c>
      <c r="N11" s="6" t="e">
        <f>ROUND(EXP(LN($K11)+'Valeur de calcul'!$G$8),3)</f>
        <v>#NUM!</v>
      </c>
      <c r="O11" s="6" t="e">
        <f>ROUND(EXP(LN($K11)+2*'Valeur de calcul'!$G$8),3)</f>
        <v>#NUM!</v>
      </c>
      <c r="P11" s="6" t="str">
        <f t="shared" si="1"/>
        <v xml:space="preserve"> </v>
      </c>
      <c r="Q11" s="11"/>
      <c r="R11" s="5" t="e">
        <f>ROUND(EXP((LN($B11)*'Valeur de calcul'!$H$4)+($C11*'Valeur de calcul'!$H$5)+(LN($D11)*'Valeur de calcul'!$H$6)+(LN($E11)*'Valeur de calcul'!$H$7)+'Valeur de calcul'!$H$3),1)</f>
        <v>#NUM!</v>
      </c>
      <c r="S11" s="11" t="e">
        <f>ROUND(EXP(LN($R11)-2*'Valeur de calcul'!$H$8),1)</f>
        <v>#NUM!</v>
      </c>
      <c r="T11" s="11" t="e">
        <f>ROUND(EXP(LN($R11)-1*'Valeur de calcul'!$H$8),1)</f>
        <v>#NUM!</v>
      </c>
      <c r="U11" s="11" t="e">
        <f>ROUND(EXP(LN($R11)+1*'Valeur de calcul'!$H$8),1)</f>
        <v>#NUM!</v>
      </c>
      <c r="V11" s="11" t="e">
        <f>ROUND(EXP(LN($R11)+2*'Valeur de calcul'!$H$8),1)</f>
        <v>#NUM!</v>
      </c>
      <c r="W11" s="11" t="str">
        <f t="shared" si="2"/>
        <v xml:space="preserve"> </v>
      </c>
      <c r="X11" s="11"/>
      <c r="Y11" s="4" t="e">
        <f t="shared" si="3"/>
        <v>#NUM!</v>
      </c>
      <c r="Z11" s="11" t="e">
        <f>IF(Y11=0," ",IF($Y11&lt;EXP(-2*'Valeur de calcul'!$G$8),"très basse", IF('Prairie permanente 0-20 cm'!$Y11&lt;EXP(-1*'Valeur de calcul'!$G$8),"basse",IF('Prairie permanente 0-20 cm'!$Y11&gt;EXP(2*'Valeur de calcul'!$G$8),"très élevée",IF('Prairie permanente 0-20 cm'!$Y11&gt;EXP('Valeur de calcul'!$G$8),"élevée","normal")))))</f>
        <v>#NUM!</v>
      </c>
      <c r="AA11" s="11" t="e">
        <f t="shared" si="4"/>
        <v>#NUM!</v>
      </c>
      <c r="AB11" s="11" t="e">
        <f>IF(AA11=0," ",IF($AA11&lt;EXP(-2*'Valeur de calcul'!$H$8),"très basse", IF('Prairie permanente 0-20 cm'!$AA11&lt;EXP(-1*'Valeur de calcul'!$H$8),"basse",IF('Prairie permanente 0-20 cm'!$AA11&gt;EXP(2*'Valeur de calcul'!$H$8),"très élevée",IF('Prairie permanente 0-20 cm'!$AA11&gt;EXP('Valeur de calcul'!$H$8),"élevée","normal")))))</f>
        <v>#NUM!</v>
      </c>
      <c r="AC11" s="11"/>
      <c r="AD11" s="11" t="e">
        <f t="shared" si="5"/>
        <v>#DIV/0!</v>
      </c>
      <c r="AE11" s="11" t="e">
        <f t="shared" si="6"/>
        <v>#DIV/0!</v>
      </c>
    </row>
    <row r="12" spans="1:31" x14ac:dyDescent="0.25">
      <c r="A12" s="10"/>
      <c r="B12" s="9"/>
      <c r="C12" s="9"/>
      <c r="D12" s="9"/>
      <c r="E12" s="9"/>
      <c r="F12" s="9"/>
      <c r="G12" s="9"/>
      <c r="H12" s="9"/>
      <c r="I12" s="11"/>
      <c r="J12" s="11">
        <f t="shared" si="0"/>
        <v>0</v>
      </c>
      <c r="K12" s="6" t="e">
        <f>ROUND((EXP(LN($B12)*'Valeur de calcul'!$G$4+$C12*'Valeur de calcul'!$G$5+LN($D12)*'Valeur de calcul'!$G$6+LN($E12)*'Valeur de calcul'!$G$7+'Valeur de calcul'!$G$3)/24)/(44/12),3)</f>
        <v>#NUM!</v>
      </c>
      <c r="L12" s="6" t="e">
        <f>ROUND(EXP(LN($K12)-2*'Valeur de calcul'!$G$8),3)</f>
        <v>#NUM!</v>
      </c>
      <c r="M12" s="6" t="e">
        <f>ROUND(EXP(LN($K12)-'Valeur de calcul'!$G$8),3)</f>
        <v>#NUM!</v>
      </c>
      <c r="N12" s="6" t="e">
        <f>ROUND(EXP(LN($K12)+'Valeur de calcul'!$G$8),3)</f>
        <v>#NUM!</v>
      </c>
      <c r="O12" s="6" t="e">
        <f>ROUND(EXP(LN($K12)+2*'Valeur de calcul'!$G$8),3)</f>
        <v>#NUM!</v>
      </c>
      <c r="P12" s="6" t="str">
        <f t="shared" si="1"/>
        <v xml:space="preserve"> </v>
      </c>
      <c r="Q12" s="11"/>
      <c r="R12" s="5" t="e">
        <f>ROUND(EXP((LN($B12)*'Valeur de calcul'!$H$4)+($C12*'Valeur de calcul'!$H$5)+(LN($D12)*'Valeur de calcul'!$H$6)+(LN($E12)*'Valeur de calcul'!$H$7)+'Valeur de calcul'!$H$3),1)</f>
        <v>#NUM!</v>
      </c>
      <c r="S12" s="11" t="e">
        <f>ROUND(EXP(LN($R12)-2*'Valeur de calcul'!$H$8),1)</f>
        <v>#NUM!</v>
      </c>
      <c r="T12" s="11" t="e">
        <f>ROUND(EXP(LN($R12)-1*'Valeur de calcul'!$H$8),1)</f>
        <v>#NUM!</v>
      </c>
      <c r="U12" s="11" t="e">
        <f>ROUND(EXP(LN($R12)+1*'Valeur de calcul'!$H$8),1)</f>
        <v>#NUM!</v>
      </c>
      <c r="V12" s="11" t="e">
        <f>ROUND(EXP(LN($R12)+2*'Valeur de calcul'!$H$8),1)</f>
        <v>#NUM!</v>
      </c>
      <c r="W12" s="11" t="str">
        <f t="shared" si="2"/>
        <v xml:space="preserve"> </v>
      </c>
      <c r="X12" s="11"/>
      <c r="Y12" s="4" t="e">
        <f t="shared" si="3"/>
        <v>#NUM!</v>
      </c>
      <c r="Z12" s="11" t="e">
        <f>IF(Y12=0," ",IF($Y12&lt;EXP(-2*'Valeur de calcul'!$G$8),"très basse", IF('Prairie permanente 0-20 cm'!$Y12&lt;EXP(-1*'Valeur de calcul'!$G$8),"basse",IF('Prairie permanente 0-20 cm'!$Y12&gt;EXP(2*'Valeur de calcul'!$G$8),"très élevée",IF('Prairie permanente 0-20 cm'!$Y12&gt;EXP('Valeur de calcul'!$G$8),"élevée","normal")))))</f>
        <v>#NUM!</v>
      </c>
      <c r="AA12" s="11" t="e">
        <f t="shared" si="4"/>
        <v>#NUM!</v>
      </c>
      <c r="AB12" s="11" t="e">
        <f>IF(AA12=0," ",IF($AA12&lt;EXP(-2*'Valeur de calcul'!$H$8),"très basse", IF('Prairie permanente 0-20 cm'!$AA12&lt;EXP(-1*'Valeur de calcul'!$H$8),"basse",IF('Prairie permanente 0-20 cm'!$AA12&gt;EXP(2*'Valeur de calcul'!$H$8),"très élevée",IF('Prairie permanente 0-20 cm'!$AA12&gt;EXP('Valeur de calcul'!$H$8),"élevée","normal")))))</f>
        <v>#NUM!</v>
      </c>
      <c r="AC12" s="11"/>
      <c r="AD12" s="11" t="e">
        <f t="shared" si="5"/>
        <v>#DIV/0!</v>
      </c>
      <c r="AE12" s="11" t="e">
        <f t="shared" si="6"/>
        <v>#DIV/0!</v>
      </c>
    </row>
    <row r="13" spans="1:31" x14ac:dyDescent="0.25">
      <c r="A13" s="10"/>
      <c r="B13" s="9"/>
      <c r="C13" s="9"/>
      <c r="D13" s="9"/>
      <c r="E13" s="9"/>
      <c r="F13" s="9"/>
      <c r="G13" s="9"/>
      <c r="H13" s="9"/>
      <c r="I13" s="11"/>
      <c r="J13" s="11">
        <f t="shared" si="0"/>
        <v>0</v>
      </c>
      <c r="K13" s="6" t="e">
        <f>ROUND((EXP(LN($B13)*'Valeur de calcul'!$G$4+$C13*'Valeur de calcul'!$G$5+LN($D13)*'Valeur de calcul'!$G$6+LN($E13)*'Valeur de calcul'!$G$7+'Valeur de calcul'!$G$3)/24)/(44/12),3)</f>
        <v>#NUM!</v>
      </c>
      <c r="L13" s="6" t="e">
        <f>ROUND(EXP(LN($K13)-2*'Valeur de calcul'!$G$8),3)</f>
        <v>#NUM!</v>
      </c>
      <c r="M13" s="6" t="e">
        <f>ROUND(EXP(LN($K13)-'Valeur de calcul'!$G$8),3)</f>
        <v>#NUM!</v>
      </c>
      <c r="N13" s="6" t="e">
        <f>ROUND(EXP(LN($K13)+'Valeur de calcul'!$G$8),3)</f>
        <v>#NUM!</v>
      </c>
      <c r="O13" s="6" t="e">
        <f>ROUND(EXP(LN($K13)+2*'Valeur de calcul'!$G$8),3)</f>
        <v>#NUM!</v>
      </c>
      <c r="P13" s="6" t="str">
        <f t="shared" si="1"/>
        <v xml:space="preserve"> </v>
      </c>
      <c r="Q13" s="11"/>
      <c r="R13" s="5" t="e">
        <f>ROUND(EXP((LN($B13)*'Valeur de calcul'!$H$4)+($C13*'Valeur de calcul'!$H$5)+(LN($D13)*'Valeur de calcul'!$H$6)+(LN($E13)*'Valeur de calcul'!$H$7)+'Valeur de calcul'!$H$3),1)</f>
        <v>#NUM!</v>
      </c>
      <c r="S13" s="11" t="e">
        <f>ROUND(EXP(LN($R13)-2*'Valeur de calcul'!$H$8),1)</f>
        <v>#NUM!</v>
      </c>
      <c r="T13" s="11" t="e">
        <f>ROUND(EXP(LN($R13)-1*'Valeur de calcul'!$H$8),1)</f>
        <v>#NUM!</v>
      </c>
      <c r="U13" s="11" t="e">
        <f>ROUND(EXP(LN($R13)+1*'Valeur de calcul'!$H$8),1)</f>
        <v>#NUM!</v>
      </c>
      <c r="V13" s="11" t="e">
        <f>ROUND(EXP(LN($R13)+2*'Valeur de calcul'!$H$8),1)</f>
        <v>#NUM!</v>
      </c>
      <c r="W13" s="11" t="str">
        <f t="shared" si="2"/>
        <v xml:space="preserve"> </v>
      </c>
      <c r="X13" s="11"/>
      <c r="Y13" s="4" t="e">
        <f t="shared" si="3"/>
        <v>#NUM!</v>
      </c>
      <c r="Z13" s="11" t="e">
        <f>IF(Y13=0," ",IF($Y13&lt;EXP(-2*'Valeur de calcul'!$G$8),"très basse", IF('Prairie permanente 0-20 cm'!$Y13&lt;EXP(-1*'Valeur de calcul'!$G$8),"basse",IF('Prairie permanente 0-20 cm'!$Y13&gt;EXP(2*'Valeur de calcul'!$G$8),"très élevée",IF('Prairie permanente 0-20 cm'!$Y13&gt;EXP('Valeur de calcul'!$G$8),"élevée","normal")))))</f>
        <v>#NUM!</v>
      </c>
      <c r="AA13" s="11" t="e">
        <f t="shared" si="4"/>
        <v>#NUM!</v>
      </c>
      <c r="AB13" s="11" t="e">
        <f>IF(AA13=0," ",IF($AA13&lt;EXP(-2*'Valeur de calcul'!$H$8),"très basse", IF('Prairie permanente 0-20 cm'!$AA13&lt;EXP(-1*'Valeur de calcul'!$H$8),"basse",IF('Prairie permanente 0-20 cm'!$AA13&gt;EXP(2*'Valeur de calcul'!$H$8),"très élevée",IF('Prairie permanente 0-20 cm'!$AA13&gt;EXP('Valeur de calcul'!$H$8),"élevée","normal")))))</f>
        <v>#NUM!</v>
      </c>
      <c r="AC13" s="11"/>
      <c r="AD13" s="11" t="e">
        <f t="shared" si="5"/>
        <v>#DIV/0!</v>
      </c>
      <c r="AE13" s="11" t="e">
        <f t="shared" si="6"/>
        <v>#DIV/0!</v>
      </c>
    </row>
    <row r="14" spans="1:31" x14ac:dyDescent="0.25">
      <c r="A14" s="10"/>
      <c r="B14" s="9"/>
      <c r="C14" s="9"/>
      <c r="D14" s="9"/>
      <c r="E14" s="9"/>
      <c r="F14" s="9"/>
      <c r="G14" s="9"/>
      <c r="H14" s="9"/>
      <c r="I14" s="11"/>
      <c r="J14" s="11">
        <f t="shared" si="0"/>
        <v>0</v>
      </c>
      <c r="K14" s="6" t="e">
        <f>ROUND((EXP(LN($B14)*'Valeur de calcul'!$G$4+$C14*'Valeur de calcul'!$G$5+LN($D14)*'Valeur de calcul'!$G$6+LN($E14)*'Valeur de calcul'!$G$7+'Valeur de calcul'!$G$3)/24)/(44/12),3)</f>
        <v>#NUM!</v>
      </c>
      <c r="L14" s="6" t="e">
        <f>ROUND(EXP(LN($K14)-2*'Valeur de calcul'!$G$8),3)</f>
        <v>#NUM!</v>
      </c>
      <c r="M14" s="6" t="e">
        <f>ROUND(EXP(LN($K14)-'Valeur de calcul'!$G$8),3)</f>
        <v>#NUM!</v>
      </c>
      <c r="N14" s="6" t="e">
        <f>ROUND(EXP(LN($K14)+'Valeur de calcul'!$G$8),3)</f>
        <v>#NUM!</v>
      </c>
      <c r="O14" s="6" t="e">
        <f>ROUND(EXP(LN($K14)+2*'Valeur de calcul'!$G$8),3)</f>
        <v>#NUM!</v>
      </c>
      <c r="P14" s="6" t="str">
        <f t="shared" si="1"/>
        <v xml:space="preserve"> </v>
      </c>
      <c r="Q14" s="11"/>
      <c r="R14" s="5" t="e">
        <f>ROUND(EXP((LN($B14)*'Valeur de calcul'!$H$4)+($C14*'Valeur de calcul'!$H$5)+(LN($D14)*'Valeur de calcul'!$H$6)+(LN($E14)*'Valeur de calcul'!$H$7)+'Valeur de calcul'!$H$3),1)</f>
        <v>#NUM!</v>
      </c>
      <c r="S14" s="11" t="e">
        <f>ROUND(EXP(LN($R14)-2*'Valeur de calcul'!$H$8),1)</f>
        <v>#NUM!</v>
      </c>
      <c r="T14" s="11" t="e">
        <f>ROUND(EXP(LN($R14)-1*'Valeur de calcul'!$H$8),1)</f>
        <v>#NUM!</v>
      </c>
      <c r="U14" s="11" t="e">
        <f>ROUND(EXP(LN($R14)+1*'Valeur de calcul'!$H$8),1)</f>
        <v>#NUM!</v>
      </c>
      <c r="V14" s="11" t="e">
        <f>ROUND(EXP(LN($R14)+2*'Valeur de calcul'!$H$8),1)</f>
        <v>#NUM!</v>
      </c>
      <c r="W14" s="11" t="str">
        <f t="shared" si="2"/>
        <v xml:space="preserve"> </v>
      </c>
      <c r="X14" s="11"/>
      <c r="Y14" s="4" t="e">
        <f t="shared" si="3"/>
        <v>#NUM!</v>
      </c>
      <c r="Z14" s="11" t="e">
        <f>IF(Y14=0," ",IF($Y14&lt;EXP(-2*'Valeur de calcul'!$G$8),"très basse", IF('Prairie permanente 0-20 cm'!$Y14&lt;EXP(-1*'Valeur de calcul'!$G$8),"basse",IF('Prairie permanente 0-20 cm'!$Y14&gt;EXP(2*'Valeur de calcul'!$G$8),"très élevée",IF('Prairie permanente 0-20 cm'!$Y14&gt;EXP('Valeur de calcul'!$G$8),"élevée","normal")))))</f>
        <v>#NUM!</v>
      </c>
      <c r="AA14" s="11" t="e">
        <f t="shared" si="4"/>
        <v>#NUM!</v>
      </c>
      <c r="AB14" s="11" t="e">
        <f>IF(AA14=0," ",IF($AA14&lt;EXP(-2*'Valeur de calcul'!$H$8),"très basse", IF('Prairie permanente 0-20 cm'!$AA14&lt;EXP(-1*'Valeur de calcul'!$H$8),"basse",IF('Prairie permanente 0-20 cm'!$AA14&gt;EXP(2*'Valeur de calcul'!$H$8),"très élevée",IF('Prairie permanente 0-20 cm'!$AA14&gt;EXP('Valeur de calcul'!$H$8),"élevée","normal")))))</f>
        <v>#NUM!</v>
      </c>
      <c r="AC14" s="11"/>
      <c r="AD14" s="11" t="e">
        <f t="shared" si="5"/>
        <v>#DIV/0!</v>
      </c>
      <c r="AE14" s="11" t="e">
        <f t="shared" si="6"/>
        <v>#DIV/0!</v>
      </c>
    </row>
    <row r="15" spans="1:31" x14ac:dyDescent="0.25">
      <c r="A15" s="10"/>
      <c r="B15" s="9"/>
      <c r="C15" s="9"/>
      <c r="D15" s="9"/>
      <c r="E15" s="9"/>
      <c r="F15" s="9"/>
      <c r="G15" s="9"/>
      <c r="H15" s="9"/>
      <c r="I15" s="11"/>
      <c r="J15" s="11">
        <f t="shared" si="0"/>
        <v>0</v>
      </c>
      <c r="K15" s="6" t="e">
        <f>ROUND((EXP(LN($B15)*'Valeur de calcul'!$G$4+$C15*'Valeur de calcul'!$G$5+LN($D15)*'Valeur de calcul'!$G$6+LN($E15)*'Valeur de calcul'!$G$7+'Valeur de calcul'!$G$3)/24)/(44/12),3)</f>
        <v>#NUM!</v>
      </c>
      <c r="L15" s="6" t="e">
        <f>ROUND(EXP(LN($K15)-2*'Valeur de calcul'!$G$8),3)</f>
        <v>#NUM!</v>
      </c>
      <c r="M15" s="6" t="e">
        <f>ROUND(EXP(LN($K15)-'Valeur de calcul'!$G$8),3)</f>
        <v>#NUM!</v>
      </c>
      <c r="N15" s="6" t="e">
        <f>ROUND(EXP(LN($K15)+'Valeur de calcul'!$G$8),3)</f>
        <v>#NUM!</v>
      </c>
      <c r="O15" s="6" t="e">
        <f>ROUND(EXP(LN($K15)+2*'Valeur de calcul'!$G$8),3)</f>
        <v>#NUM!</v>
      </c>
      <c r="P15" s="6" t="str">
        <f t="shared" si="1"/>
        <v xml:space="preserve"> </v>
      </c>
      <c r="Q15" s="11"/>
      <c r="R15" s="5" t="e">
        <f>ROUND(EXP((LN($B15)*'Valeur de calcul'!$H$4)+($C15*'Valeur de calcul'!$H$5)+(LN($D15)*'Valeur de calcul'!$H$6)+(LN($E15)*'Valeur de calcul'!$H$7)+'Valeur de calcul'!$H$3),1)</f>
        <v>#NUM!</v>
      </c>
      <c r="S15" s="11" t="e">
        <f>ROUND(EXP(LN($R15)-2*'Valeur de calcul'!$H$8),1)</f>
        <v>#NUM!</v>
      </c>
      <c r="T15" s="11" t="e">
        <f>ROUND(EXP(LN($R15)-1*'Valeur de calcul'!$H$8),1)</f>
        <v>#NUM!</v>
      </c>
      <c r="U15" s="11" t="e">
        <f>ROUND(EXP(LN($R15)+1*'Valeur de calcul'!$H$8),1)</f>
        <v>#NUM!</v>
      </c>
      <c r="V15" s="11" t="e">
        <f>ROUND(EXP(LN($R15)+2*'Valeur de calcul'!$H$8),1)</f>
        <v>#NUM!</v>
      </c>
      <c r="W15" s="11" t="str">
        <f t="shared" si="2"/>
        <v xml:space="preserve"> </v>
      </c>
      <c r="X15" s="11"/>
      <c r="Y15" s="4" t="e">
        <f t="shared" si="3"/>
        <v>#NUM!</v>
      </c>
      <c r="Z15" s="11" t="e">
        <f>IF(Y15=0," ",IF($Y15&lt;EXP(-2*'Valeur de calcul'!$G$8),"très basse", IF('Prairie permanente 0-20 cm'!$Y15&lt;EXP(-1*'Valeur de calcul'!$G$8),"basse",IF('Prairie permanente 0-20 cm'!$Y15&gt;EXP(2*'Valeur de calcul'!$G$8),"très élevée",IF('Prairie permanente 0-20 cm'!$Y15&gt;EXP('Valeur de calcul'!$G$8),"élevée","normal")))))</f>
        <v>#NUM!</v>
      </c>
      <c r="AA15" s="11" t="e">
        <f t="shared" si="4"/>
        <v>#NUM!</v>
      </c>
      <c r="AB15" s="11" t="e">
        <f>IF(AA15=0," ",IF($AA15&lt;EXP(-2*'Valeur de calcul'!$H$8),"très basse", IF('Prairie permanente 0-20 cm'!$AA15&lt;EXP(-1*'Valeur de calcul'!$H$8),"basse",IF('Prairie permanente 0-20 cm'!$AA15&gt;EXP(2*'Valeur de calcul'!$H$8),"très élevée",IF('Prairie permanente 0-20 cm'!$AA15&gt;EXP('Valeur de calcul'!$H$8),"élevée","normal")))))</f>
        <v>#NUM!</v>
      </c>
      <c r="AC15" s="11"/>
      <c r="AD15" s="11" t="e">
        <f t="shared" si="5"/>
        <v>#DIV/0!</v>
      </c>
      <c r="AE15" s="11" t="e">
        <f t="shared" si="6"/>
        <v>#DIV/0!</v>
      </c>
    </row>
    <row r="16" spans="1:31" x14ac:dyDescent="0.25">
      <c r="A16" s="10"/>
      <c r="B16" s="9"/>
      <c r="C16" s="9"/>
      <c r="D16" s="9"/>
      <c r="E16" s="9"/>
      <c r="F16" s="9"/>
      <c r="G16" s="9"/>
      <c r="H16" s="9"/>
      <c r="I16" s="11"/>
      <c r="J16" s="11">
        <f t="shared" si="0"/>
        <v>0</v>
      </c>
      <c r="K16" s="6" t="e">
        <f>ROUND((EXP(LN($B16)*'Valeur de calcul'!$G$4+$C16*'Valeur de calcul'!$G$5+LN($D16)*'Valeur de calcul'!$G$6+LN($E16)*'Valeur de calcul'!$G$7+'Valeur de calcul'!$G$3)/24)/(44/12),3)</f>
        <v>#NUM!</v>
      </c>
      <c r="L16" s="6" t="e">
        <f>ROUND(EXP(LN($K16)-2*'Valeur de calcul'!$G$8),3)</f>
        <v>#NUM!</v>
      </c>
      <c r="M16" s="6" t="e">
        <f>ROUND(EXP(LN($K16)-'Valeur de calcul'!$G$8),3)</f>
        <v>#NUM!</v>
      </c>
      <c r="N16" s="6" t="e">
        <f>ROUND(EXP(LN($K16)+'Valeur de calcul'!$G$8),3)</f>
        <v>#NUM!</v>
      </c>
      <c r="O16" s="6" t="e">
        <f>ROUND(EXP(LN($K16)+2*'Valeur de calcul'!$G$8),3)</f>
        <v>#NUM!</v>
      </c>
      <c r="P16" s="6" t="str">
        <f t="shared" si="1"/>
        <v xml:space="preserve"> </v>
      </c>
      <c r="Q16" s="11"/>
      <c r="R16" s="5" t="e">
        <f>ROUND(EXP((LN($B16)*'Valeur de calcul'!$H$4)+($C16*'Valeur de calcul'!$H$5)+(LN($D16)*'Valeur de calcul'!$H$6)+(LN($E16)*'Valeur de calcul'!$H$7)+'Valeur de calcul'!$H$3),1)</f>
        <v>#NUM!</v>
      </c>
      <c r="S16" s="11" t="e">
        <f>ROUND(EXP(LN($R16)-2*'Valeur de calcul'!$H$8),1)</f>
        <v>#NUM!</v>
      </c>
      <c r="T16" s="11" t="e">
        <f>ROUND(EXP(LN($R16)-1*'Valeur de calcul'!$H$8),1)</f>
        <v>#NUM!</v>
      </c>
      <c r="U16" s="11" t="e">
        <f>ROUND(EXP(LN($R16)+1*'Valeur de calcul'!$H$8),1)</f>
        <v>#NUM!</v>
      </c>
      <c r="V16" s="11" t="e">
        <f>ROUND(EXP(LN($R16)+2*'Valeur de calcul'!$H$8),1)</f>
        <v>#NUM!</v>
      </c>
      <c r="W16" s="11" t="str">
        <f t="shared" si="2"/>
        <v xml:space="preserve"> </v>
      </c>
      <c r="X16" s="11"/>
      <c r="Y16" s="4" t="e">
        <f t="shared" si="3"/>
        <v>#NUM!</v>
      </c>
      <c r="Z16" s="11" t="e">
        <f>IF(Y16=0," ",IF($Y16&lt;EXP(-2*'Valeur de calcul'!$G$8),"très basse", IF('Prairie permanente 0-20 cm'!$Y16&lt;EXP(-1*'Valeur de calcul'!$G$8),"basse",IF('Prairie permanente 0-20 cm'!$Y16&gt;EXP(2*'Valeur de calcul'!$G$8),"très élevée",IF('Prairie permanente 0-20 cm'!$Y16&gt;EXP('Valeur de calcul'!$G$8),"élevée","normal")))))</f>
        <v>#NUM!</v>
      </c>
      <c r="AA16" s="11" t="e">
        <f t="shared" si="4"/>
        <v>#NUM!</v>
      </c>
      <c r="AB16" s="11" t="e">
        <f>IF(AA16=0," ",IF($AA16&lt;EXP(-2*'Valeur de calcul'!$H$8),"très basse", IF('Prairie permanente 0-20 cm'!$AA16&lt;EXP(-1*'Valeur de calcul'!$H$8),"basse",IF('Prairie permanente 0-20 cm'!$AA16&gt;EXP(2*'Valeur de calcul'!$H$8),"très élevée",IF('Prairie permanente 0-20 cm'!$AA16&gt;EXP('Valeur de calcul'!$H$8),"élevée","normal")))))</f>
        <v>#NUM!</v>
      </c>
      <c r="AC16" s="11"/>
      <c r="AD16" s="11" t="e">
        <f t="shared" si="5"/>
        <v>#DIV/0!</v>
      </c>
      <c r="AE16" s="11" t="e">
        <f t="shared" si="6"/>
        <v>#DIV/0!</v>
      </c>
    </row>
    <row r="17" spans="1:31" x14ac:dyDescent="0.25">
      <c r="A17" s="10"/>
      <c r="B17" s="9"/>
      <c r="C17" s="9"/>
      <c r="D17" s="9"/>
      <c r="E17" s="9"/>
      <c r="F17" s="9"/>
      <c r="G17" s="9"/>
      <c r="H17" s="9"/>
      <c r="I17" s="11"/>
      <c r="J17" s="11">
        <f t="shared" si="0"/>
        <v>0</v>
      </c>
      <c r="K17" s="6" t="e">
        <f>ROUND((EXP(LN($B17)*'Valeur de calcul'!$G$4+$C17*'Valeur de calcul'!$G$5+LN($D17)*'Valeur de calcul'!$G$6+LN($E17)*'Valeur de calcul'!$G$7+'Valeur de calcul'!$G$3)/24)/(44/12),3)</f>
        <v>#NUM!</v>
      </c>
      <c r="L17" s="6" t="e">
        <f>ROUND(EXP(LN($K17)-2*'Valeur de calcul'!$G$8),3)</f>
        <v>#NUM!</v>
      </c>
      <c r="M17" s="6" t="e">
        <f>ROUND(EXP(LN($K17)-'Valeur de calcul'!$G$8),3)</f>
        <v>#NUM!</v>
      </c>
      <c r="N17" s="6" t="e">
        <f>ROUND(EXP(LN($K17)+'Valeur de calcul'!$G$8),3)</f>
        <v>#NUM!</v>
      </c>
      <c r="O17" s="6" t="e">
        <f>ROUND(EXP(LN($K17)+2*'Valeur de calcul'!$G$8),3)</f>
        <v>#NUM!</v>
      </c>
      <c r="P17" s="6" t="str">
        <f t="shared" si="1"/>
        <v xml:space="preserve"> </v>
      </c>
      <c r="Q17" s="11"/>
      <c r="R17" s="5" t="e">
        <f>ROUND(EXP((LN($B17)*'Valeur de calcul'!$H$4)+($C17*'Valeur de calcul'!$H$5)+(LN($D17)*'Valeur de calcul'!$H$6)+(LN($E17)*'Valeur de calcul'!$H$7)+'Valeur de calcul'!$H$3),1)</f>
        <v>#NUM!</v>
      </c>
      <c r="S17" s="11" t="e">
        <f>ROUND(EXP(LN($R17)-2*'Valeur de calcul'!$H$8),1)</f>
        <v>#NUM!</v>
      </c>
      <c r="T17" s="11" t="e">
        <f>ROUND(EXP(LN($R17)-1*'Valeur de calcul'!$H$8),1)</f>
        <v>#NUM!</v>
      </c>
      <c r="U17" s="11" t="e">
        <f>ROUND(EXP(LN($R17)+1*'Valeur de calcul'!$H$8),1)</f>
        <v>#NUM!</v>
      </c>
      <c r="V17" s="11" t="e">
        <f>ROUND(EXP(LN($R17)+2*'Valeur de calcul'!$H$8),1)</f>
        <v>#NUM!</v>
      </c>
      <c r="W17" s="11" t="str">
        <f t="shared" si="2"/>
        <v xml:space="preserve"> </v>
      </c>
      <c r="X17" s="11"/>
      <c r="Y17" s="4" t="e">
        <f t="shared" si="3"/>
        <v>#NUM!</v>
      </c>
      <c r="Z17" s="11" t="e">
        <f>IF(Y17=0," ",IF($Y17&lt;EXP(-2*'Valeur de calcul'!$G$8),"très basse", IF('Prairie permanente 0-20 cm'!$Y17&lt;EXP(-1*'Valeur de calcul'!$G$8),"basse",IF('Prairie permanente 0-20 cm'!$Y17&gt;EXP(2*'Valeur de calcul'!$G$8),"très élevée",IF('Prairie permanente 0-20 cm'!$Y17&gt;EXP('Valeur de calcul'!$G$8),"élevée","normal")))))</f>
        <v>#NUM!</v>
      </c>
      <c r="AA17" s="11" t="e">
        <f t="shared" si="4"/>
        <v>#NUM!</v>
      </c>
      <c r="AB17" s="11" t="e">
        <f>IF(AA17=0," ",IF($AA17&lt;EXP(-2*'Valeur de calcul'!$H$8),"très basse", IF('Prairie permanente 0-20 cm'!$AA17&lt;EXP(-1*'Valeur de calcul'!$H$8),"basse",IF('Prairie permanente 0-20 cm'!$AA17&gt;EXP(2*'Valeur de calcul'!$H$8),"très élevée",IF('Prairie permanente 0-20 cm'!$AA17&gt;EXP('Valeur de calcul'!$H$8),"élevée","normal")))))</f>
        <v>#NUM!</v>
      </c>
      <c r="AC17" s="11"/>
      <c r="AD17" s="11" t="e">
        <f t="shared" si="5"/>
        <v>#DIV/0!</v>
      </c>
      <c r="AE17" s="11" t="e">
        <f t="shared" si="6"/>
        <v>#DIV/0!</v>
      </c>
    </row>
    <row r="18" spans="1:31" x14ac:dyDescent="0.25">
      <c r="A18" s="10"/>
      <c r="B18" s="9"/>
      <c r="C18" s="9"/>
      <c r="D18" s="9"/>
      <c r="E18" s="9"/>
      <c r="F18" s="9"/>
      <c r="G18" s="9"/>
      <c r="H18" s="9"/>
      <c r="I18" s="11"/>
      <c r="J18" s="11">
        <f t="shared" si="0"/>
        <v>0</v>
      </c>
      <c r="K18" s="6" t="e">
        <f>ROUND((EXP(LN($B18)*'Valeur de calcul'!$G$4+$C18*'Valeur de calcul'!$G$5+LN($D18)*'Valeur de calcul'!$G$6+LN($E18)*'Valeur de calcul'!$G$7+'Valeur de calcul'!$G$3)/24)/(44/12),3)</f>
        <v>#NUM!</v>
      </c>
      <c r="L18" s="6" t="e">
        <f>ROUND(EXP(LN($K18)-2*'Valeur de calcul'!$G$8),3)</f>
        <v>#NUM!</v>
      </c>
      <c r="M18" s="6" t="e">
        <f>ROUND(EXP(LN($K18)-'Valeur de calcul'!$G$8),3)</f>
        <v>#NUM!</v>
      </c>
      <c r="N18" s="6" t="e">
        <f>ROUND(EXP(LN($K18)+'Valeur de calcul'!$G$8),3)</f>
        <v>#NUM!</v>
      </c>
      <c r="O18" s="6" t="e">
        <f>ROUND(EXP(LN($K18)+2*'Valeur de calcul'!$G$8),3)</f>
        <v>#NUM!</v>
      </c>
      <c r="P18" s="6" t="str">
        <f t="shared" si="1"/>
        <v xml:space="preserve"> </v>
      </c>
      <c r="Q18" s="11"/>
      <c r="R18" s="5" t="e">
        <f>ROUND(EXP((LN($B18)*'Valeur de calcul'!$H$4)+($C18*'Valeur de calcul'!$H$5)+(LN($D18)*'Valeur de calcul'!$H$6)+(LN($E18)*'Valeur de calcul'!$H$7)+'Valeur de calcul'!$H$3),1)</f>
        <v>#NUM!</v>
      </c>
      <c r="S18" s="11" t="e">
        <f>ROUND(EXP(LN($R18)-2*'Valeur de calcul'!$H$8),1)</f>
        <v>#NUM!</v>
      </c>
      <c r="T18" s="11" t="e">
        <f>ROUND(EXP(LN($R18)-1*'Valeur de calcul'!$H$8),1)</f>
        <v>#NUM!</v>
      </c>
      <c r="U18" s="11" t="e">
        <f>ROUND(EXP(LN($R18)+1*'Valeur de calcul'!$H$8),1)</f>
        <v>#NUM!</v>
      </c>
      <c r="V18" s="11" t="e">
        <f>ROUND(EXP(LN($R18)+2*'Valeur de calcul'!$H$8),1)</f>
        <v>#NUM!</v>
      </c>
      <c r="W18" s="11" t="str">
        <f t="shared" si="2"/>
        <v xml:space="preserve"> </v>
      </c>
      <c r="X18" s="11"/>
      <c r="Y18" s="4" t="e">
        <f t="shared" si="3"/>
        <v>#NUM!</v>
      </c>
      <c r="Z18" s="11" t="e">
        <f>IF(Y18=0," ",IF($Y18&lt;EXP(-2*'Valeur de calcul'!$G$8),"très basse", IF('Prairie permanente 0-20 cm'!$Y18&lt;EXP(-1*'Valeur de calcul'!$G$8),"basse",IF('Prairie permanente 0-20 cm'!$Y18&gt;EXP(2*'Valeur de calcul'!$G$8),"très élevée",IF('Prairie permanente 0-20 cm'!$Y18&gt;EXP('Valeur de calcul'!$G$8),"élevée","normal")))))</f>
        <v>#NUM!</v>
      </c>
      <c r="AA18" s="11" t="e">
        <f t="shared" si="4"/>
        <v>#NUM!</v>
      </c>
      <c r="AB18" s="11" t="e">
        <f>IF(AA18=0," ",IF($AA18&lt;EXP(-2*'Valeur de calcul'!$H$8),"très basse", IF('Prairie permanente 0-20 cm'!$AA18&lt;EXP(-1*'Valeur de calcul'!$H$8),"basse",IF('Prairie permanente 0-20 cm'!$AA18&gt;EXP(2*'Valeur de calcul'!$H$8),"très élevée",IF('Prairie permanente 0-20 cm'!$AA18&gt;EXP('Valeur de calcul'!$H$8),"élevée","normal")))))</f>
        <v>#NUM!</v>
      </c>
      <c r="AC18" s="11"/>
      <c r="AD18" s="11" t="e">
        <f t="shared" si="5"/>
        <v>#DIV/0!</v>
      </c>
      <c r="AE18" s="11" t="e">
        <f t="shared" si="6"/>
        <v>#DIV/0!</v>
      </c>
    </row>
    <row r="19" spans="1:31" x14ac:dyDescent="0.25">
      <c r="A19" s="10"/>
      <c r="B19" s="9"/>
      <c r="C19" s="9"/>
      <c r="D19" s="9"/>
      <c r="E19" s="9"/>
      <c r="F19" s="9"/>
      <c r="G19" s="9"/>
      <c r="H19" s="9"/>
      <c r="I19" s="11"/>
      <c r="J19" s="11">
        <f t="shared" si="0"/>
        <v>0</v>
      </c>
      <c r="K19" s="6" t="e">
        <f>ROUND((EXP(LN($B19)*'Valeur de calcul'!$G$4+$C19*'Valeur de calcul'!$G$5+LN($D19)*'Valeur de calcul'!$G$6+LN($E19)*'Valeur de calcul'!$G$7+'Valeur de calcul'!$G$3)/24)/(44/12),3)</f>
        <v>#NUM!</v>
      </c>
      <c r="L19" s="6" t="e">
        <f>ROUND(EXP(LN($K19)-2*'Valeur de calcul'!$G$8),3)</f>
        <v>#NUM!</v>
      </c>
      <c r="M19" s="6" t="e">
        <f>ROUND(EXP(LN($K19)-'Valeur de calcul'!$G$8),3)</f>
        <v>#NUM!</v>
      </c>
      <c r="N19" s="6" t="e">
        <f>ROUND(EXP(LN($K19)+'Valeur de calcul'!$G$8),3)</f>
        <v>#NUM!</v>
      </c>
      <c r="O19" s="6" t="e">
        <f>ROUND(EXP(LN($K19)+2*'Valeur de calcul'!$G$8),3)</f>
        <v>#NUM!</v>
      </c>
      <c r="P19" s="6" t="str">
        <f t="shared" si="1"/>
        <v xml:space="preserve"> </v>
      </c>
      <c r="Q19" s="11"/>
      <c r="R19" s="5" t="e">
        <f>ROUND(EXP((LN($B19)*'Valeur de calcul'!$H$4)+($C19*'Valeur de calcul'!$H$5)+(LN($D19)*'Valeur de calcul'!$H$6)+(LN($E19)*'Valeur de calcul'!$H$7)+'Valeur de calcul'!$H$3),1)</f>
        <v>#NUM!</v>
      </c>
      <c r="S19" s="11" t="e">
        <f>ROUND(EXP(LN($R19)-2*'Valeur de calcul'!$H$8),1)</f>
        <v>#NUM!</v>
      </c>
      <c r="T19" s="11" t="e">
        <f>ROUND(EXP(LN($R19)-1*'Valeur de calcul'!$H$8),1)</f>
        <v>#NUM!</v>
      </c>
      <c r="U19" s="11" t="e">
        <f>ROUND(EXP(LN($R19)+1*'Valeur de calcul'!$H$8),1)</f>
        <v>#NUM!</v>
      </c>
      <c r="V19" s="11" t="e">
        <f>ROUND(EXP(LN($R19)+2*'Valeur de calcul'!$H$8),1)</f>
        <v>#NUM!</v>
      </c>
      <c r="W19" s="11" t="str">
        <f t="shared" si="2"/>
        <v xml:space="preserve"> </v>
      </c>
      <c r="X19" s="11"/>
      <c r="Y19" s="4" t="e">
        <f t="shared" si="3"/>
        <v>#NUM!</v>
      </c>
      <c r="Z19" s="11" t="e">
        <f>IF(Y19=0," ",IF($Y19&lt;EXP(-2*'Valeur de calcul'!$G$8),"très basse", IF('Prairie permanente 0-20 cm'!$Y19&lt;EXP(-1*'Valeur de calcul'!$G$8),"basse",IF('Prairie permanente 0-20 cm'!$Y19&gt;EXP(2*'Valeur de calcul'!$G$8),"très élevée",IF('Prairie permanente 0-20 cm'!$Y19&gt;EXP('Valeur de calcul'!$G$8),"élevée","normal")))))</f>
        <v>#NUM!</v>
      </c>
      <c r="AA19" s="11" t="e">
        <f t="shared" si="4"/>
        <v>#NUM!</v>
      </c>
      <c r="AB19" s="11" t="e">
        <f>IF(AA19=0," ",IF($AA19&lt;EXP(-2*'Valeur de calcul'!$H$8),"très basse", IF('Prairie permanente 0-20 cm'!$AA19&lt;EXP(-1*'Valeur de calcul'!$H$8),"basse",IF('Prairie permanente 0-20 cm'!$AA19&gt;EXP(2*'Valeur de calcul'!$H$8),"très élevée",IF('Prairie permanente 0-20 cm'!$AA19&gt;EXP('Valeur de calcul'!$H$8),"élevée","normal")))))</f>
        <v>#NUM!</v>
      </c>
      <c r="AC19" s="11"/>
      <c r="AD19" s="11" t="e">
        <f t="shared" si="5"/>
        <v>#DIV/0!</v>
      </c>
      <c r="AE19" s="11" t="e">
        <f t="shared" si="6"/>
        <v>#DIV/0!</v>
      </c>
    </row>
    <row r="20" spans="1:31" x14ac:dyDescent="0.25">
      <c r="A20" s="10"/>
      <c r="B20" s="9"/>
      <c r="C20" s="9"/>
      <c r="D20" s="9"/>
      <c r="E20" s="9"/>
      <c r="F20" s="9"/>
      <c r="G20" s="9"/>
      <c r="H20" s="9"/>
      <c r="I20" s="11"/>
      <c r="J20" s="11">
        <f t="shared" si="0"/>
        <v>0</v>
      </c>
      <c r="K20" s="6" t="e">
        <f>ROUND((EXP(LN($B20)*'Valeur de calcul'!$G$4+$C20*'Valeur de calcul'!$G$5+LN($D20)*'Valeur de calcul'!$G$6+LN($E20)*'Valeur de calcul'!$G$7+'Valeur de calcul'!$G$3)/24)/(44/12),3)</f>
        <v>#NUM!</v>
      </c>
      <c r="L20" s="6" t="e">
        <f>ROUND(EXP(LN($K20)-2*'Valeur de calcul'!$G$8),3)</f>
        <v>#NUM!</v>
      </c>
      <c r="M20" s="6" t="e">
        <f>ROUND(EXP(LN($K20)-'Valeur de calcul'!$G$8),3)</f>
        <v>#NUM!</v>
      </c>
      <c r="N20" s="6" t="e">
        <f>ROUND(EXP(LN($K20)+'Valeur de calcul'!$G$8),3)</f>
        <v>#NUM!</v>
      </c>
      <c r="O20" s="6" t="e">
        <f>ROUND(EXP(LN($K20)+2*'Valeur de calcul'!$G$8),3)</f>
        <v>#NUM!</v>
      </c>
      <c r="P20" s="6" t="str">
        <f t="shared" si="1"/>
        <v xml:space="preserve"> </v>
      </c>
      <c r="Q20" s="11"/>
      <c r="R20" s="5" t="e">
        <f>ROUND(EXP((LN($B20)*'Valeur de calcul'!$H$4)+($C20*'Valeur de calcul'!$H$5)+(LN($D20)*'Valeur de calcul'!$H$6)+(LN($E20)*'Valeur de calcul'!$H$7)+'Valeur de calcul'!$H$3),1)</f>
        <v>#NUM!</v>
      </c>
      <c r="S20" s="11" t="e">
        <f>ROUND(EXP(LN($R20)-2*'Valeur de calcul'!$H$8),1)</f>
        <v>#NUM!</v>
      </c>
      <c r="T20" s="11" t="e">
        <f>ROUND(EXP(LN($R20)-1*'Valeur de calcul'!$H$8),1)</f>
        <v>#NUM!</v>
      </c>
      <c r="U20" s="11" t="e">
        <f>ROUND(EXP(LN($R20)+1*'Valeur de calcul'!$H$8),1)</f>
        <v>#NUM!</v>
      </c>
      <c r="V20" s="11" t="e">
        <f>ROUND(EXP(LN($R20)+2*'Valeur de calcul'!$H$8),1)</f>
        <v>#NUM!</v>
      </c>
      <c r="W20" s="11" t="str">
        <f t="shared" si="2"/>
        <v xml:space="preserve"> </v>
      </c>
      <c r="X20" s="11"/>
      <c r="Y20" s="4" t="e">
        <f t="shared" si="3"/>
        <v>#NUM!</v>
      </c>
      <c r="Z20" s="11" t="e">
        <f>IF(Y20=0," ",IF($Y20&lt;EXP(-2*'Valeur de calcul'!$G$8),"très basse", IF('Prairie permanente 0-20 cm'!$Y20&lt;EXP(-1*'Valeur de calcul'!$G$8),"basse",IF('Prairie permanente 0-20 cm'!$Y20&gt;EXP(2*'Valeur de calcul'!$G$8),"très élevée",IF('Prairie permanente 0-20 cm'!$Y20&gt;EXP('Valeur de calcul'!$G$8),"élevée","normal")))))</f>
        <v>#NUM!</v>
      </c>
      <c r="AA20" s="11" t="e">
        <f t="shared" si="4"/>
        <v>#NUM!</v>
      </c>
      <c r="AB20" s="11" t="e">
        <f>IF(AA20=0," ",IF($AA20&lt;EXP(-2*'Valeur de calcul'!$H$8),"très basse", IF('Prairie permanente 0-20 cm'!$AA20&lt;EXP(-1*'Valeur de calcul'!$H$8),"basse",IF('Prairie permanente 0-20 cm'!$AA20&gt;EXP(2*'Valeur de calcul'!$H$8),"très élevée",IF('Prairie permanente 0-20 cm'!$AA20&gt;EXP('Valeur de calcul'!$H$8),"élevée","normal")))))</f>
        <v>#NUM!</v>
      </c>
      <c r="AC20" s="11"/>
      <c r="AD20" s="11" t="e">
        <f t="shared" si="5"/>
        <v>#DIV/0!</v>
      </c>
      <c r="AE20" s="11" t="e">
        <f t="shared" si="6"/>
        <v>#DIV/0!</v>
      </c>
    </row>
    <row r="21" spans="1:31" x14ac:dyDescent="0.25">
      <c r="A21" s="10"/>
      <c r="B21" s="9"/>
      <c r="C21" s="9"/>
      <c r="D21" s="9"/>
      <c r="E21" s="9"/>
      <c r="F21" s="9"/>
      <c r="G21" s="9"/>
      <c r="H21" s="9"/>
      <c r="I21" s="11"/>
      <c r="J21" s="11">
        <f t="shared" si="0"/>
        <v>0</v>
      </c>
      <c r="K21" s="6" t="e">
        <f>ROUND((EXP(LN($B21)*'Valeur de calcul'!$G$4+$C21*'Valeur de calcul'!$G$5+LN($D21)*'Valeur de calcul'!$G$6+LN($E21)*'Valeur de calcul'!$G$7+'Valeur de calcul'!$G$3)/24)/(44/12),3)</f>
        <v>#NUM!</v>
      </c>
      <c r="L21" s="6" t="e">
        <f>ROUND(EXP(LN($K21)-2*'Valeur de calcul'!$G$8),3)</f>
        <v>#NUM!</v>
      </c>
      <c r="M21" s="6" t="e">
        <f>ROUND(EXP(LN($K21)-'Valeur de calcul'!$G$8),3)</f>
        <v>#NUM!</v>
      </c>
      <c r="N21" s="6" t="e">
        <f>ROUND(EXP(LN($K21)+'Valeur de calcul'!$G$8),3)</f>
        <v>#NUM!</v>
      </c>
      <c r="O21" s="6" t="e">
        <f>ROUND(EXP(LN($K21)+2*'Valeur de calcul'!$G$8),3)</f>
        <v>#NUM!</v>
      </c>
      <c r="P21" s="6" t="str">
        <f t="shared" si="1"/>
        <v xml:space="preserve"> </v>
      </c>
      <c r="Q21" s="11"/>
      <c r="R21" s="5" t="e">
        <f>ROUND(EXP((LN($B21)*'Valeur de calcul'!$H$4)+($C21*'Valeur de calcul'!$H$5)+(LN($D21)*'Valeur de calcul'!$H$6)+(LN($E21)*'Valeur de calcul'!$H$7)+'Valeur de calcul'!$H$3),1)</f>
        <v>#NUM!</v>
      </c>
      <c r="S21" s="11" t="e">
        <f>ROUND(EXP(LN($R21)-2*'Valeur de calcul'!$H$8),1)</f>
        <v>#NUM!</v>
      </c>
      <c r="T21" s="11" t="e">
        <f>ROUND(EXP(LN($R21)-1*'Valeur de calcul'!$H$8),1)</f>
        <v>#NUM!</v>
      </c>
      <c r="U21" s="11" t="e">
        <f>ROUND(EXP(LN($R21)+1*'Valeur de calcul'!$H$8),1)</f>
        <v>#NUM!</v>
      </c>
      <c r="V21" s="11" t="e">
        <f>ROUND(EXP(LN($R21)+2*'Valeur de calcul'!$H$8),1)</f>
        <v>#NUM!</v>
      </c>
      <c r="W21" s="11" t="str">
        <f t="shared" si="2"/>
        <v xml:space="preserve"> </v>
      </c>
      <c r="X21" s="11"/>
      <c r="Y21" s="4" t="e">
        <f t="shared" si="3"/>
        <v>#NUM!</v>
      </c>
      <c r="Z21" s="11" t="e">
        <f>IF(Y21=0," ",IF($Y21&lt;EXP(-2*'Valeur de calcul'!$G$8),"très basse", IF('Prairie permanente 0-20 cm'!$Y21&lt;EXP(-1*'Valeur de calcul'!$G$8),"basse",IF('Prairie permanente 0-20 cm'!$Y21&gt;EXP(2*'Valeur de calcul'!$G$8),"très élevée",IF('Prairie permanente 0-20 cm'!$Y21&gt;EXP('Valeur de calcul'!$G$8),"élevée","normal")))))</f>
        <v>#NUM!</v>
      </c>
      <c r="AA21" s="11" t="e">
        <f t="shared" si="4"/>
        <v>#NUM!</v>
      </c>
      <c r="AB21" s="11" t="e">
        <f>IF(AA21=0," ",IF($AA21&lt;EXP(-2*'Valeur de calcul'!$H$8),"très basse", IF('Prairie permanente 0-20 cm'!$AA21&lt;EXP(-1*'Valeur de calcul'!$H$8),"basse",IF('Prairie permanente 0-20 cm'!$AA21&gt;EXP(2*'Valeur de calcul'!$H$8),"très élevée",IF('Prairie permanente 0-20 cm'!$AA21&gt;EXP('Valeur de calcul'!$H$8),"élevée","normal")))))</f>
        <v>#NUM!</v>
      </c>
      <c r="AC21" s="11"/>
      <c r="AD21" s="11" t="e">
        <f t="shared" si="5"/>
        <v>#DIV/0!</v>
      </c>
      <c r="AE21" s="11" t="e">
        <f t="shared" si="6"/>
        <v>#DIV/0!</v>
      </c>
    </row>
    <row r="22" spans="1:31" x14ac:dyDescent="0.25">
      <c r="A22" s="10"/>
      <c r="B22" s="9"/>
      <c r="C22" s="9"/>
      <c r="D22" s="9"/>
      <c r="E22" s="9"/>
      <c r="F22" s="9"/>
      <c r="G22" s="9"/>
      <c r="H22" s="9"/>
      <c r="I22" s="11"/>
      <c r="J22" s="11">
        <f t="shared" si="0"/>
        <v>0</v>
      </c>
      <c r="K22" s="6" t="e">
        <f>ROUND((EXP(LN($B22)*'Valeur de calcul'!$G$4+$C22*'Valeur de calcul'!$G$5+LN($D22)*'Valeur de calcul'!$G$6+LN($E22)*'Valeur de calcul'!$G$7+'Valeur de calcul'!$G$3)/24)/(44/12),3)</f>
        <v>#NUM!</v>
      </c>
      <c r="L22" s="6" t="e">
        <f>ROUND(EXP(LN($K22)-2*'Valeur de calcul'!$G$8),3)</f>
        <v>#NUM!</v>
      </c>
      <c r="M22" s="6" t="e">
        <f>ROUND(EXP(LN($K22)-'Valeur de calcul'!$G$8),3)</f>
        <v>#NUM!</v>
      </c>
      <c r="N22" s="6" t="e">
        <f>ROUND(EXP(LN($K22)+'Valeur de calcul'!$G$8),3)</f>
        <v>#NUM!</v>
      </c>
      <c r="O22" s="6" t="e">
        <f>ROUND(EXP(LN($K22)+2*'Valeur de calcul'!$G$8),3)</f>
        <v>#NUM!</v>
      </c>
      <c r="P22" s="6" t="str">
        <f t="shared" si="1"/>
        <v xml:space="preserve"> </v>
      </c>
      <c r="Q22" s="11"/>
      <c r="R22" s="5" t="e">
        <f>ROUND(EXP((LN($B22)*'Valeur de calcul'!$H$4)+($C22*'Valeur de calcul'!$H$5)+(LN($D22)*'Valeur de calcul'!$H$6)+(LN($E22)*'Valeur de calcul'!$H$7)+'Valeur de calcul'!$H$3),1)</f>
        <v>#NUM!</v>
      </c>
      <c r="S22" s="11" t="e">
        <f>ROUND(EXP(LN($R22)-2*'Valeur de calcul'!$H$8),1)</f>
        <v>#NUM!</v>
      </c>
      <c r="T22" s="11" t="e">
        <f>ROUND(EXP(LN($R22)-1*'Valeur de calcul'!$H$8),1)</f>
        <v>#NUM!</v>
      </c>
      <c r="U22" s="11" t="e">
        <f>ROUND(EXP(LN($R22)+1*'Valeur de calcul'!$H$8),1)</f>
        <v>#NUM!</v>
      </c>
      <c r="V22" s="11" t="e">
        <f>ROUND(EXP(LN($R22)+2*'Valeur de calcul'!$H$8),1)</f>
        <v>#NUM!</v>
      </c>
      <c r="W22" s="11" t="str">
        <f t="shared" si="2"/>
        <v xml:space="preserve"> </v>
      </c>
      <c r="X22" s="11"/>
      <c r="Y22" s="4" t="e">
        <f t="shared" si="3"/>
        <v>#NUM!</v>
      </c>
      <c r="Z22" s="11" t="e">
        <f>IF(Y22=0," ",IF($Y22&lt;EXP(-2*'Valeur de calcul'!$G$8),"très basse", IF('Prairie permanente 0-20 cm'!$Y22&lt;EXP(-1*'Valeur de calcul'!$G$8),"basse",IF('Prairie permanente 0-20 cm'!$Y22&gt;EXP(2*'Valeur de calcul'!$G$8),"très élevée",IF('Prairie permanente 0-20 cm'!$Y22&gt;EXP('Valeur de calcul'!$G$8),"élevée","normal")))))</f>
        <v>#NUM!</v>
      </c>
      <c r="AA22" s="11" t="e">
        <f t="shared" si="4"/>
        <v>#NUM!</v>
      </c>
      <c r="AB22" s="11" t="e">
        <f>IF(AA22=0," ",IF($AA22&lt;EXP(-2*'Valeur de calcul'!$H$8),"très basse", IF('Prairie permanente 0-20 cm'!$AA22&lt;EXP(-1*'Valeur de calcul'!$H$8),"basse",IF('Prairie permanente 0-20 cm'!$AA22&gt;EXP(2*'Valeur de calcul'!$H$8),"très élevée",IF('Prairie permanente 0-20 cm'!$AA22&gt;EXP('Valeur de calcul'!$H$8),"élevée","normal")))))</f>
        <v>#NUM!</v>
      </c>
      <c r="AC22" s="11"/>
      <c r="AD22" s="11" t="e">
        <f t="shared" si="5"/>
        <v>#DIV/0!</v>
      </c>
      <c r="AE22" s="11" t="e">
        <f t="shared" si="6"/>
        <v>#DIV/0!</v>
      </c>
    </row>
    <row r="23" spans="1:31" x14ac:dyDescent="0.25">
      <c r="A23" s="10"/>
      <c r="B23" s="9"/>
      <c r="C23" s="9"/>
      <c r="D23" s="9"/>
      <c r="E23" s="9"/>
      <c r="F23" s="9"/>
      <c r="G23" s="9"/>
      <c r="H23" s="9"/>
      <c r="I23" s="11"/>
      <c r="J23" s="11">
        <f t="shared" si="0"/>
        <v>0</v>
      </c>
      <c r="K23" s="6" t="e">
        <f>ROUND((EXP(LN($B23)*'Valeur de calcul'!$G$4+$C23*'Valeur de calcul'!$G$5+LN($D23)*'Valeur de calcul'!$G$6+LN($E23)*'Valeur de calcul'!$G$7+'Valeur de calcul'!$G$3)/24)/(44/12),3)</f>
        <v>#NUM!</v>
      </c>
      <c r="L23" s="6" t="e">
        <f>ROUND(EXP(LN($K23)-2*'Valeur de calcul'!$G$8),3)</f>
        <v>#NUM!</v>
      </c>
      <c r="M23" s="6" t="e">
        <f>ROUND(EXP(LN($K23)-'Valeur de calcul'!$G$8),3)</f>
        <v>#NUM!</v>
      </c>
      <c r="N23" s="6" t="e">
        <f>ROUND(EXP(LN($K23)+'Valeur de calcul'!$G$8),3)</f>
        <v>#NUM!</v>
      </c>
      <c r="O23" s="6" t="e">
        <f>ROUND(EXP(LN($K23)+2*'Valeur de calcul'!$G$8),3)</f>
        <v>#NUM!</v>
      </c>
      <c r="P23" s="6" t="str">
        <f t="shared" si="1"/>
        <v xml:space="preserve"> </v>
      </c>
      <c r="Q23" s="11"/>
      <c r="R23" s="5" t="e">
        <f>ROUND(EXP((LN($B23)*'Valeur de calcul'!$H$4)+($C23*'Valeur de calcul'!$H$5)+(LN($D23)*'Valeur de calcul'!$H$6)+(LN($E23)*'Valeur de calcul'!$H$7)+'Valeur de calcul'!$H$3),1)</f>
        <v>#NUM!</v>
      </c>
      <c r="S23" s="11" t="e">
        <f>ROUND(EXP(LN($R23)-2*'Valeur de calcul'!$H$8),1)</f>
        <v>#NUM!</v>
      </c>
      <c r="T23" s="11" t="e">
        <f>ROUND(EXP(LN($R23)-1*'Valeur de calcul'!$H$8),1)</f>
        <v>#NUM!</v>
      </c>
      <c r="U23" s="11" t="e">
        <f>ROUND(EXP(LN($R23)+1*'Valeur de calcul'!$H$8),1)</f>
        <v>#NUM!</v>
      </c>
      <c r="V23" s="11" t="e">
        <f>ROUND(EXP(LN($R23)+2*'Valeur de calcul'!$H$8),1)</f>
        <v>#NUM!</v>
      </c>
      <c r="W23" s="11" t="str">
        <f t="shared" si="2"/>
        <v xml:space="preserve"> </v>
      </c>
      <c r="X23" s="11"/>
      <c r="Y23" s="4" t="e">
        <f t="shared" si="3"/>
        <v>#NUM!</v>
      </c>
      <c r="Z23" s="11" t="e">
        <f>IF(Y23=0," ",IF($Y23&lt;EXP(-2*'Valeur de calcul'!$G$8),"très basse", IF('Prairie permanente 0-20 cm'!$Y23&lt;EXP(-1*'Valeur de calcul'!$G$8),"basse",IF('Prairie permanente 0-20 cm'!$Y23&gt;EXP(2*'Valeur de calcul'!$G$8),"très élevée",IF('Prairie permanente 0-20 cm'!$Y23&gt;EXP('Valeur de calcul'!$G$8),"élevée","normal")))))</f>
        <v>#NUM!</v>
      </c>
      <c r="AA23" s="11" t="e">
        <f t="shared" si="4"/>
        <v>#NUM!</v>
      </c>
      <c r="AB23" s="11" t="e">
        <f>IF(AA23=0," ",IF($AA23&lt;EXP(-2*'Valeur de calcul'!$H$8),"très basse", IF('Prairie permanente 0-20 cm'!$AA23&lt;EXP(-1*'Valeur de calcul'!$H$8),"basse",IF('Prairie permanente 0-20 cm'!$AA23&gt;EXP(2*'Valeur de calcul'!$H$8),"très élevée",IF('Prairie permanente 0-20 cm'!$AA23&gt;EXP('Valeur de calcul'!$H$8),"élevée","normal")))))</f>
        <v>#NUM!</v>
      </c>
      <c r="AC23" s="11"/>
      <c r="AD23" s="11" t="e">
        <f t="shared" si="5"/>
        <v>#DIV/0!</v>
      </c>
      <c r="AE23" s="11" t="e">
        <f t="shared" si="6"/>
        <v>#DIV/0!</v>
      </c>
    </row>
    <row r="24" spans="1:31" x14ac:dyDescent="0.25">
      <c r="A24" s="10"/>
      <c r="B24" s="9"/>
      <c r="C24" s="9"/>
      <c r="D24" s="9"/>
      <c r="E24" s="9"/>
      <c r="F24" s="9"/>
      <c r="G24" s="9"/>
      <c r="H24" s="9"/>
      <c r="I24" s="11"/>
      <c r="J24" s="11">
        <f t="shared" si="0"/>
        <v>0</v>
      </c>
      <c r="K24" s="6" t="e">
        <f>ROUND((EXP(LN($B24)*'Valeur de calcul'!$G$4+$C24*'Valeur de calcul'!$G$5+LN($D24)*'Valeur de calcul'!$G$6+LN($E24)*'Valeur de calcul'!$G$7+'Valeur de calcul'!$G$3)/24)/(44/12),3)</f>
        <v>#NUM!</v>
      </c>
      <c r="L24" s="6" t="e">
        <f>ROUND(EXP(LN($K24)-2*'Valeur de calcul'!$G$8),3)</f>
        <v>#NUM!</v>
      </c>
      <c r="M24" s="6" t="e">
        <f>ROUND(EXP(LN($K24)-'Valeur de calcul'!$G$8),3)</f>
        <v>#NUM!</v>
      </c>
      <c r="N24" s="6" t="e">
        <f>ROUND(EXP(LN($K24)+'Valeur de calcul'!$G$8),3)</f>
        <v>#NUM!</v>
      </c>
      <c r="O24" s="6" t="e">
        <f>ROUND(EXP(LN($K24)+2*'Valeur de calcul'!$G$8),3)</f>
        <v>#NUM!</v>
      </c>
      <c r="P24" s="6" t="str">
        <f t="shared" si="1"/>
        <v xml:space="preserve"> </v>
      </c>
      <c r="Q24" s="11"/>
      <c r="R24" s="5" t="e">
        <f>ROUND(EXP((LN($B24)*'Valeur de calcul'!$H$4)+($C24*'Valeur de calcul'!$H$5)+(LN($D24)*'Valeur de calcul'!$H$6)+(LN($E24)*'Valeur de calcul'!$H$7)+'Valeur de calcul'!$H$3),1)</f>
        <v>#NUM!</v>
      </c>
      <c r="S24" s="11" t="e">
        <f>ROUND(EXP(LN($R24)-2*'Valeur de calcul'!$H$8),1)</f>
        <v>#NUM!</v>
      </c>
      <c r="T24" s="11" t="e">
        <f>ROUND(EXP(LN($R24)-1*'Valeur de calcul'!$H$8),1)</f>
        <v>#NUM!</v>
      </c>
      <c r="U24" s="11" t="e">
        <f>ROUND(EXP(LN($R24)+1*'Valeur de calcul'!$H$8),1)</f>
        <v>#NUM!</v>
      </c>
      <c r="V24" s="11" t="e">
        <f>ROUND(EXP(LN($R24)+2*'Valeur de calcul'!$H$8),1)</f>
        <v>#NUM!</v>
      </c>
      <c r="W24" s="11" t="str">
        <f t="shared" si="2"/>
        <v xml:space="preserve"> </v>
      </c>
      <c r="X24" s="11"/>
      <c r="Y24" s="4" t="e">
        <f t="shared" si="3"/>
        <v>#NUM!</v>
      </c>
      <c r="Z24" s="11" t="e">
        <f>IF(Y24=0," ",IF($Y24&lt;EXP(-2*'Valeur de calcul'!$G$8),"très basse", IF('Prairie permanente 0-20 cm'!$Y24&lt;EXP(-1*'Valeur de calcul'!$G$8),"basse",IF('Prairie permanente 0-20 cm'!$Y24&gt;EXP(2*'Valeur de calcul'!$G$8),"très élevée",IF('Prairie permanente 0-20 cm'!$Y24&gt;EXP('Valeur de calcul'!$G$8),"élevée","normal")))))</f>
        <v>#NUM!</v>
      </c>
      <c r="AA24" s="11" t="e">
        <f t="shared" si="4"/>
        <v>#NUM!</v>
      </c>
      <c r="AB24" s="11" t="e">
        <f>IF(AA24=0," ",IF($AA24&lt;EXP(-2*'Valeur de calcul'!$H$8),"très basse", IF('Prairie permanente 0-20 cm'!$AA24&lt;EXP(-1*'Valeur de calcul'!$H$8),"basse",IF('Prairie permanente 0-20 cm'!$AA24&gt;EXP(2*'Valeur de calcul'!$H$8),"très élevée",IF('Prairie permanente 0-20 cm'!$AA24&gt;EXP('Valeur de calcul'!$H$8),"élevée","normal")))))</f>
        <v>#NUM!</v>
      </c>
      <c r="AC24" s="11"/>
      <c r="AD24" s="11" t="e">
        <f t="shared" si="5"/>
        <v>#DIV/0!</v>
      </c>
      <c r="AE24" s="11" t="e">
        <f t="shared" si="6"/>
        <v>#DIV/0!</v>
      </c>
    </row>
    <row r="25" spans="1:31" x14ac:dyDescent="0.25">
      <c r="A25" s="10"/>
      <c r="B25" s="9"/>
      <c r="C25" s="9"/>
      <c r="D25" s="9"/>
      <c r="E25" s="9"/>
      <c r="F25" s="9"/>
      <c r="G25" s="9"/>
      <c r="H25" s="9"/>
      <c r="I25" s="11"/>
      <c r="J25" s="11">
        <f t="shared" si="0"/>
        <v>0</v>
      </c>
      <c r="K25" s="6" t="e">
        <f>ROUND((EXP(LN($B25)*'Valeur de calcul'!$G$4+$C25*'Valeur de calcul'!$G$5+LN($D25)*'Valeur de calcul'!$G$6+LN($E25)*'Valeur de calcul'!$G$7+'Valeur de calcul'!$G$3)/24)/(44/12),3)</f>
        <v>#NUM!</v>
      </c>
      <c r="L25" s="6" t="e">
        <f>ROUND(EXP(LN($K25)-2*'Valeur de calcul'!$G$8),3)</f>
        <v>#NUM!</v>
      </c>
      <c r="M25" s="6" t="e">
        <f>ROUND(EXP(LN($K25)-'Valeur de calcul'!$G$8),3)</f>
        <v>#NUM!</v>
      </c>
      <c r="N25" s="6" t="e">
        <f>ROUND(EXP(LN($K25)+'Valeur de calcul'!$G$8),3)</f>
        <v>#NUM!</v>
      </c>
      <c r="O25" s="6" t="e">
        <f>ROUND(EXP(LN($K25)+2*'Valeur de calcul'!$G$8),3)</f>
        <v>#NUM!</v>
      </c>
      <c r="P25" s="6" t="str">
        <f t="shared" si="1"/>
        <v xml:space="preserve"> </v>
      </c>
      <c r="Q25" s="11"/>
      <c r="R25" s="5" t="e">
        <f>ROUND(EXP((LN($B25)*'Valeur de calcul'!$H$4)+($C25*'Valeur de calcul'!$H$5)+(LN($D25)*'Valeur de calcul'!$H$6)+(LN($E25)*'Valeur de calcul'!$H$7)+'Valeur de calcul'!$H$3),1)</f>
        <v>#NUM!</v>
      </c>
      <c r="S25" s="11" t="e">
        <f>ROUND(EXP(LN($R25)-2*'Valeur de calcul'!$H$8),1)</f>
        <v>#NUM!</v>
      </c>
      <c r="T25" s="11" t="e">
        <f>ROUND(EXP(LN($R25)-1*'Valeur de calcul'!$H$8),1)</f>
        <v>#NUM!</v>
      </c>
      <c r="U25" s="11" t="e">
        <f>ROUND(EXP(LN($R25)+1*'Valeur de calcul'!$H$8),1)</f>
        <v>#NUM!</v>
      </c>
      <c r="V25" s="11" t="e">
        <f>ROUND(EXP(LN($R25)+2*'Valeur de calcul'!$H$8),1)</f>
        <v>#NUM!</v>
      </c>
      <c r="W25" s="11" t="str">
        <f t="shared" si="2"/>
        <v xml:space="preserve"> </v>
      </c>
      <c r="X25" s="11"/>
      <c r="Y25" s="4" t="e">
        <f t="shared" si="3"/>
        <v>#NUM!</v>
      </c>
      <c r="Z25" s="11" t="e">
        <f>IF(Y25=0," ",IF($Y25&lt;EXP(-2*'Valeur de calcul'!$G$8),"très basse", IF('Prairie permanente 0-20 cm'!$Y25&lt;EXP(-1*'Valeur de calcul'!$G$8),"basse",IF('Prairie permanente 0-20 cm'!$Y25&gt;EXP(2*'Valeur de calcul'!$G$8),"très élevée",IF('Prairie permanente 0-20 cm'!$Y25&gt;EXP('Valeur de calcul'!$G$8),"élevée","normal")))))</f>
        <v>#NUM!</v>
      </c>
      <c r="AA25" s="11" t="e">
        <f t="shared" si="4"/>
        <v>#NUM!</v>
      </c>
      <c r="AB25" s="11" t="e">
        <f>IF(AA25=0," ",IF($AA25&lt;EXP(-2*'Valeur de calcul'!$H$8),"très basse", IF('Prairie permanente 0-20 cm'!$AA25&lt;EXP(-1*'Valeur de calcul'!$H$8),"basse",IF('Prairie permanente 0-20 cm'!$AA25&gt;EXP(2*'Valeur de calcul'!$H$8),"très élevée",IF('Prairie permanente 0-20 cm'!$AA25&gt;EXP('Valeur de calcul'!$H$8),"élevée","normal")))))</f>
        <v>#NUM!</v>
      </c>
      <c r="AC25" s="11"/>
      <c r="AD25" s="11" t="e">
        <f t="shared" si="5"/>
        <v>#DIV/0!</v>
      </c>
      <c r="AE25" s="11" t="e">
        <f t="shared" si="6"/>
        <v>#DIV/0!</v>
      </c>
    </row>
    <row r="26" spans="1:31" x14ac:dyDescent="0.25">
      <c r="A26" s="10"/>
      <c r="B26" s="9"/>
      <c r="C26" s="9"/>
      <c r="D26" s="9"/>
      <c r="E26" s="9"/>
      <c r="F26" s="9"/>
      <c r="G26" s="9"/>
      <c r="H26" s="9"/>
      <c r="I26" s="11"/>
      <c r="J26" s="11">
        <f t="shared" si="0"/>
        <v>0</v>
      </c>
      <c r="K26" s="6" t="e">
        <f>ROUND((EXP(LN($B26)*'Valeur de calcul'!$G$4+$C26*'Valeur de calcul'!$G$5+LN($D26)*'Valeur de calcul'!$G$6+LN($E26)*'Valeur de calcul'!$G$7+'Valeur de calcul'!$G$3)/24)/(44/12),3)</f>
        <v>#NUM!</v>
      </c>
      <c r="L26" s="6" t="e">
        <f>ROUND(EXP(LN($K26)-2*'Valeur de calcul'!$G$8),3)</f>
        <v>#NUM!</v>
      </c>
      <c r="M26" s="6" t="e">
        <f>ROUND(EXP(LN($K26)-'Valeur de calcul'!$G$8),3)</f>
        <v>#NUM!</v>
      </c>
      <c r="N26" s="6" t="e">
        <f>ROUND(EXP(LN($K26)+'Valeur de calcul'!$G$8),3)</f>
        <v>#NUM!</v>
      </c>
      <c r="O26" s="6" t="e">
        <f>ROUND(EXP(LN($K26)+2*'Valeur de calcul'!$G$8),3)</f>
        <v>#NUM!</v>
      </c>
      <c r="P26" s="6" t="str">
        <f t="shared" si="1"/>
        <v xml:space="preserve"> </v>
      </c>
      <c r="Q26" s="11"/>
      <c r="R26" s="5" t="e">
        <f>ROUND(EXP((LN($B26)*'Valeur de calcul'!$H$4)+($C26*'Valeur de calcul'!$H$5)+(LN($D26)*'Valeur de calcul'!$H$6)+(LN($E26)*'Valeur de calcul'!$H$7)+'Valeur de calcul'!$H$3),1)</f>
        <v>#NUM!</v>
      </c>
      <c r="S26" s="11" t="e">
        <f>ROUND(EXP(LN($R26)-2*'Valeur de calcul'!$H$8),1)</f>
        <v>#NUM!</v>
      </c>
      <c r="T26" s="11" t="e">
        <f>ROUND(EXP(LN($R26)-1*'Valeur de calcul'!$H$8),1)</f>
        <v>#NUM!</v>
      </c>
      <c r="U26" s="11" t="e">
        <f>ROUND(EXP(LN($R26)+1*'Valeur de calcul'!$H$8),1)</f>
        <v>#NUM!</v>
      </c>
      <c r="V26" s="11" t="e">
        <f>ROUND(EXP(LN($R26)+2*'Valeur de calcul'!$H$8),1)</f>
        <v>#NUM!</v>
      </c>
      <c r="W26" s="11" t="str">
        <f t="shared" si="2"/>
        <v xml:space="preserve"> </v>
      </c>
      <c r="X26" s="11"/>
      <c r="Y26" s="4" t="e">
        <f t="shared" si="3"/>
        <v>#NUM!</v>
      </c>
      <c r="Z26" s="11" t="e">
        <f>IF(Y26=0," ",IF($Y26&lt;EXP(-2*'Valeur de calcul'!$G$8),"très basse", IF('Prairie permanente 0-20 cm'!$Y26&lt;EXP(-1*'Valeur de calcul'!$G$8),"basse",IF('Prairie permanente 0-20 cm'!$Y26&gt;EXP(2*'Valeur de calcul'!$G$8),"très élevée",IF('Prairie permanente 0-20 cm'!$Y26&gt;EXP('Valeur de calcul'!$G$8),"élevée","normal")))))</f>
        <v>#NUM!</v>
      </c>
      <c r="AA26" s="11" t="e">
        <f t="shared" si="4"/>
        <v>#NUM!</v>
      </c>
      <c r="AB26" s="11" t="e">
        <f>IF(AA26=0," ",IF($AA26&lt;EXP(-2*'Valeur de calcul'!$H$8),"très basse", IF('Prairie permanente 0-20 cm'!$AA26&lt;EXP(-1*'Valeur de calcul'!$H$8),"basse",IF('Prairie permanente 0-20 cm'!$AA26&gt;EXP(2*'Valeur de calcul'!$H$8),"très élevée",IF('Prairie permanente 0-20 cm'!$AA26&gt;EXP('Valeur de calcul'!$H$8),"élevée","normal")))))</f>
        <v>#NUM!</v>
      </c>
      <c r="AC26" s="11"/>
      <c r="AD26" s="11" t="e">
        <f t="shared" si="5"/>
        <v>#DIV/0!</v>
      </c>
      <c r="AE26" s="11" t="e">
        <f t="shared" si="6"/>
        <v>#DIV/0!</v>
      </c>
    </row>
    <row r="27" spans="1:31" x14ac:dyDescent="0.25">
      <c r="A27" s="10"/>
      <c r="B27" s="9"/>
      <c r="C27" s="9"/>
      <c r="D27" s="9"/>
      <c r="E27" s="9"/>
      <c r="F27" s="9"/>
      <c r="G27" s="9"/>
      <c r="H27" s="9"/>
      <c r="I27" s="11"/>
      <c r="J27" s="11">
        <f t="shared" si="0"/>
        <v>0</v>
      </c>
      <c r="K27" s="6" t="e">
        <f>ROUND((EXP(LN($B27)*'Valeur de calcul'!$G$4+$C27*'Valeur de calcul'!$G$5+LN($D27)*'Valeur de calcul'!$G$6+LN($E27)*'Valeur de calcul'!$G$7+'Valeur de calcul'!$G$3)/24)/(44/12),3)</f>
        <v>#NUM!</v>
      </c>
      <c r="L27" s="6" t="e">
        <f>ROUND(EXP(LN($K27)-2*'Valeur de calcul'!$G$8),3)</f>
        <v>#NUM!</v>
      </c>
      <c r="M27" s="6" t="e">
        <f>ROUND(EXP(LN($K27)-'Valeur de calcul'!$G$8),3)</f>
        <v>#NUM!</v>
      </c>
      <c r="N27" s="6" t="e">
        <f>ROUND(EXP(LN($K27)+'Valeur de calcul'!$G$8),3)</f>
        <v>#NUM!</v>
      </c>
      <c r="O27" s="6" t="e">
        <f>ROUND(EXP(LN($K27)+2*'Valeur de calcul'!$G$8),3)</f>
        <v>#NUM!</v>
      </c>
      <c r="P27" s="6" t="str">
        <f t="shared" si="1"/>
        <v xml:space="preserve"> </v>
      </c>
      <c r="Q27" s="11"/>
      <c r="R27" s="5" t="e">
        <f>ROUND(EXP((LN($B27)*'Valeur de calcul'!$H$4)+($C27*'Valeur de calcul'!$H$5)+(LN($D27)*'Valeur de calcul'!$H$6)+(LN($E27)*'Valeur de calcul'!$H$7)+'Valeur de calcul'!$H$3),1)</f>
        <v>#NUM!</v>
      </c>
      <c r="S27" s="11" t="e">
        <f>ROUND(EXP(LN($R27)-2*'Valeur de calcul'!$H$8),1)</f>
        <v>#NUM!</v>
      </c>
      <c r="T27" s="11" t="e">
        <f>ROUND(EXP(LN($R27)-1*'Valeur de calcul'!$H$8),1)</f>
        <v>#NUM!</v>
      </c>
      <c r="U27" s="11" t="e">
        <f>ROUND(EXP(LN($R27)+1*'Valeur de calcul'!$H$8),1)</f>
        <v>#NUM!</v>
      </c>
      <c r="V27" s="11" t="e">
        <f>ROUND(EXP(LN($R27)+2*'Valeur de calcul'!$H$8),1)</f>
        <v>#NUM!</v>
      </c>
      <c r="W27" s="11" t="str">
        <f t="shared" si="2"/>
        <v xml:space="preserve"> </v>
      </c>
      <c r="X27" s="11"/>
      <c r="Y27" s="4" t="e">
        <f t="shared" si="3"/>
        <v>#NUM!</v>
      </c>
      <c r="Z27" s="11" t="e">
        <f>IF(Y27=0," ",IF($Y27&lt;EXP(-2*'Valeur de calcul'!$G$8),"très basse", IF('Prairie permanente 0-20 cm'!$Y27&lt;EXP(-1*'Valeur de calcul'!$G$8),"basse",IF('Prairie permanente 0-20 cm'!$Y27&gt;EXP(2*'Valeur de calcul'!$G$8),"très élevée",IF('Prairie permanente 0-20 cm'!$Y27&gt;EXP('Valeur de calcul'!$G$8),"élevée","normal")))))</f>
        <v>#NUM!</v>
      </c>
      <c r="AA27" s="11" t="e">
        <f t="shared" si="4"/>
        <v>#NUM!</v>
      </c>
      <c r="AB27" s="11" t="e">
        <f>IF(AA27=0," ",IF($AA27&lt;EXP(-2*'Valeur de calcul'!$H$8),"très basse", IF('Prairie permanente 0-20 cm'!$AA27&lt;EXP(-1*'Valeur de calcul'!$H$8),"basse",IF('Prairie permanente 0-20 cm'!$AA27&gt;EXP(2*'Valeur de calcul'!$H$8),"très élevée",IF('Prairie permanente 0-20 cm'!$AA27&gt;EXP('Valeur de calcul'!$H$8),"élevée","normal")))))</f>
        <v>#NUM!</v>
      </c>
      <c r="AC27" s="11"/>
      <c r="AD27" s="11" t="e">
        <f t="shared" si="5"/>
        <v>#DIV/0!</v>
      </c>
      <c r="AE27" s="11" t="e">
        <f t="shared" si="6"/>
        <v>#DIV/0!</v>
      </c>
    </row>
    <row r="28" spans="1:31" x14ac:dyDescent="0.25">
      <c r="A28" s="10"/>
      <c r="B28" s="9"/>
      <c r="C28" s="9"/>
      <c r="D28" s="9"/>
      <c r="E28" s="9"/>
      <c r="F28" s="9"/>
      <c r="G28" s="9"/>
      <c r="H28" s="9"/>
      <c r="I28" s="11"/>
      <c r="J28" s="11">
        <f t="shared" si="0"/>
        <v>0</v>
      </c>
      <c r="K28" s="6" t="e">
        <f>ROUND((EXP(LN($B28)*'Valeur de calcul'!$G$4+$C28*'Valeur de calcul'!$G$5+LN($D28)*'Valeur de calcul'!$G$6+LN($E28)*'Valeur de calcul'!$G$7+'Valeur de calcul'!$G$3)/24)/(44/12),3)</f>
        <v>#NUM!</v>
      </c>
      <c r="L28" s="6" t="e">
        <f>ROUND(EXP(LN($K28)-2*'Valeur de calcul'!$G$8),3)</f>
        <v>#NUM!</v>
      </c>
      <c r="M28" s="6" t="e">
        <f>ROUND(EXP(LN($K28)-'Valeur de calcul'!$G$8),3)</f>
        <v>#NUM!</v>
      </c>
      <c r="N28" s="6" t="e">
        <f>ROUND(EXP(LN($K28)+'Valeur de calcul'!$G$8),3)</f>
        <v>#NUM!</v>
      </c>
      <c r="O28" s="6" t="e">
        <f>ROUND(EXP(LN($K28)+2*'Valeur de calcul'!$G$8),3)</f>
        <v>#NUM!</v>
      </c>
      <c r="P28" s="6" t="str">
        <f t="shared" si="1"/>
        <v xml:space="preserve"> </v>
      </c>
      <c r="Q28" s="11"/>
      <c r="R28" s="5" t="e">
        <f>ROUND(EXP((LN($B28)*'Valeur de calcul'!$H$4)+($C28*'Valeur de calcul'!$H$5)+(LN($D28)*'Valeur de calcul'!$H$6)+(LN($E28)*'Valeur de calcul'!$H$7)+'Valeur de calcul'!$H$3),1)</f>
        <v>#NUM!</v>
      </c>
      <c r="S28" s="11" t="e">
        <f>ROUND(EXP(LN($R28)-2*'Valeur de calcul'!$H$8),1)</f>
        <v>#NUM!</v>
      </c>
      <c r="T28" s="11" t="e">
        <f>ROUND(EXP(LN($R28)-1*'Valeur de calcul'!$H$8),1)</f>
        <v>#NUM!</v>
      </c>
      <c r="U28" s="11" t="e">
        <f>ROUND(EXP(LN($R28)+1*'Valeur de calcul'!$H$8),1)</f>
        <v>#NUM!</v>
      </c>
      <c r="V28" s="11" t="e">
        <f>ROUND(EXP(LN($R28)+2*'Valeur de calcul'!$H$8),1)</f>
        <v>#NUM!</v>
      </c>
      <c r="W28" s="11" t="str">
        <f t="shared" si="2"/>
        <v xml:space="preserve"> </v>
      </c>
      <c r="X28" s="11"/>
      <c r="Y28" s="4" t="e">
        <f t="shared" si="3"/>
        <v>#NUM!</v>
      </c>
      <c r="Z28" s="11" t="e">
        <f>IF(Y28=0," ",IF($Y28&lt;EXP(-2*'Valeur de calcul'!$G$8),"très basse", IF('Prairie permanente 0-20 cm'!$Y28&lt;EXP(-1*'Valeur de calcul'!$G$8),"basse",IF('Prairie permanente 0-20 cm'!$Y28&gt;EXP(2*'Valeur de calcul'!$G$8),"très élevée",IF('Prairie permanente 0-20 cm'!$Y28&gt;EXP('Valeur de calcul'!$G$8),"élevée","normal")))))</f>
        <v>#NUM!</v>
      </c>
      <c r="AA28" s="11" t="e">
        <f t="shared" si="4"/>
        <v>#NUM!</v>
      </c>
      <c r="AB28" s="11" t="e">
        <f>IF(AA28=0," ",IF($AA28&lt;EXP(-2*'Valeur de calcul'!$H$8),"très basse", IF('Prairie permanente 0-20 cm'!$AA28&lt;EXP(-1*'Valeur de calcul'!$H$8),"basse",IF('Prairie permanente 0-20 cm'!$AA28&gt;EXP(2*'Valeur de calcul'!$H$8),"très élevée",IF('Prairie permanente 0-20 cm'!$AA28&gt;EXP('Valeur de calcul'!$H$8),"élevée","normal")))))</f>
        <v>#NUM!</v>
      </c>
      <c r="AC28" s="11"/>
      <c r="AD28" s="11" t="e">
        <f t="shared" si="5"/>
        <v>#DIV/0!</v>
      </c>
      <c r="AE28" s="11" t="e">
        <f t="shared" si="6"/>
        <v>#DIV/0!</v>
      </c>
    </row>
    <row r="29" spans="1:31" x14ac:dyDescent="0.25">
      <c r="A29" s="10"/>
      <c r="B29" s="9"/>
      <c r="C29" s="9"/>
      <c r="D29" s="9"/>
      <c r="E29" s="9"/>
      <c r="F29" s="9"/>
      <c r="G29" s="9"/>
      <c r="H29" s="9"/>
      <c r="I29" s="11"/>
      <c r="J29" s="11">
        <f t="shared" si="0"/>
        <v>0</v>
      </c>
      <c r="K29" s="6" t="e">
        <f>ROUND((EXP(LN($B29)*'Valeur de calcul'!$G$4+$C29*'Valeur de calcul'!$G$5+LN($D29)*'Valeur de calcul'!$G$6+LN($E29)*'Valeur de calcul'!$G$7+'Valeur de calcul'!$G$3)/24)/(44/12),3)</f>
        <v>#NUM!</v>
      </c>
      <c r="L29" s="6" t="e">
        <f>ROUND(EXP(LN($K29)-2*'Valeur de calcul'!$G$8),3)</f>
        <v>#NUM!</v>
      </c>
      <c r="M29" s="6" t="e">
        <f>ROUND(EXP(LN($K29)-'Valeur de calcul'!$G$8),3)</f>
        <v>#NUM!</v>
      </c>
      <c r="N29" s="6" t="e">
        <f>ROUND(EXP(LN($K29)+'Valeur de calcul'!$G$8),3)</f>
        <v>#NUM!</v>
      </c>
      <c r="O29" s="6" t="e">
        <f>ROUND(EXP(LN($K29)+2*'Valeur de calcul'!$G$8),3)</f>
        <v>#NUM!</v>
      </c>
      <c r="P29" s="6" t="str">
        <f t="shared" si="1"/>
        <v xml:space="preserve"> </v>
      </c>
      <c r="Q29" s="11"/>
      <c r="R29" s="5" t="e">
        <f>ROUND(EXP((LN($B29)*'Valeur de calcul'!$H$4)+($C29*'Valeur de calcul'!$H$5)+(LN($D29)*'Valeur de calcul'!$H$6)+(LN($E29)*'Valeur de calcul'!$H$7)+'Valeur de calcul'!$H$3),1)</f>
        <v>#NUM!</v>
      </c>
      <c r="S29" s="11" t="e">
        <f>ROUND(EXP(LN($R29)-2*'Valeur de calcul'!$H$8),1)</f>
        <v>#NUM!</v>
      </c>
      <c r="T29" s="11" t="e">
        <f>ROUND(EXP(LN($R29)-1*'Valeur de calcul'!$H$8),1)</f>
        <v>#NUM!</v>
      </c>
      <c r="U29" s="11" t="e">
        <f>ROUND(EXP(LN($R29)+1*'Valeur de calcul'!$H$8),1)</f>
        <v>#NUM!</v>
      </c>
      <c r="V29" s="11" t="e">
        <f>ROUND(EXP(LN($R29)+2*'Valeur de calcul'!$H$8),1)</f>
        <v>#NUM!</v>
      </c>
      <c r="W29" s="11" t="str">
        <f t="shared" si="2"/>
        <v xml:space="preserve"> </v>
      </c>
      <c r="X29" s="11"/>
      <c r="Y29" s="4" t="e">
        <f t="shared" si="3"/>
        <v>#NUM!</v>
      </c>
      <c r="Z29" s="11" t="e">
        <f>IF(Y29=0," ",IF($Y29&lt;EXP(-2*'Valeur de calcul'!$G$8),"très basse", IF('Prairie permanente 0-20 cm'!$Y29&lt;EXP(-1*'Valeur de calcul'!$G$8),"basse",IF('Prairie permanente 0-20 cm'!$Y29&gt;EXP(2*'Valeur de calcul'!$G$8),"très élevée",IF('Prairie permanente 0-20 cm'!$Y29&gt;EXP('Valeur de calcul'!$G$8),"élevée","normal")))))</f>
        <v>#NUM!</v>
      </c>
      <c r="AA29" s="11" t="e">
        <f t="shared" si="4"/>
        <v>#NUM!</v>
      </c>
      <c r="AB29" s="11" t="e">
        <f>IF(AA29=0," ",IF($AA29&lt;EXP(-2*'Valeur de calcul'!$H$8),"très basse", IF('Prairie permanente 0-20 cm'!$AA29&lt;EXP(-1*'Valeur de calcul'!$H$8),"basse",IF('Prairie permanente 0-20 cm'!$AA29&gt;EXP(2*'Valeur de calcul'!$H$8),"très élevée",IF('Prairie permanente 0-20 cm'!$AA29&gt;EXP('Valeur de calcul'!$H$8),"élevée","normal")))))</f>
        <v>#NUM!</v>
      </c>
      <c r="AC29" s="11"/>
      <c r="AD29" s="11" t="e">
        <f t="shared" si="5"/>
        <v>#DIV/0!</v>
      </c>
      <c r="AE29" s="11" t="e">
        <f t="shared" si="6"/>
        <v>#DIV/0!</v>
      </c>
    </row>
    <row r="30" spans="1:31" x14ac:dyDescent="0.25">
      <c r="A30" s="10"/>
      <c r="B30" s="9"/>
      <c r="C30" s="9"/>
      <c r="D30" s="9"/>
      <c r="E30" s="9"/>
      <c r="F30" s="9"/>
      <c r="G30" s="9"/>
      <c r="H30" s="9"/>
      <c r="I30" s="11"/>
      <c r="J30" s="11">
        <f t="shared" si="0"/>
        <v>0</v>
      </c>
      <c r="K30" s="6" t="e">
        <f>ROUND((EXP(LN($B30)*'Valeur de calcul'!$G$4+$C30*'Valeur de calcul'!$G$5+LN($D30)*'Valeur de calcul'!$G$6+LN($E30)*'Valeur de calcul'!$G$7+'Valeur de calcul'!$G$3)/24)/(44/12),3)</f>
        <v>#NUM!</v>
      </c>
      <c r="L30" s="6" t="e">
        <f>ROUND(EXP(LN($K30)-2*'Valeur de calcul'!$G$8),3)</f>
        <v>#NUM!</v>
      </c>
      <c r="M30" s="6" t="e">
        <f>ROUND(EXP(LN($K30)-'Valeur de calcul'!$G$8),3)</f>
        <v>#NUM!</v>
      </c>
      <c r="N30" s="6" t="e">
        <f>ROUND(EXP(LN($K30)+'Valeur de calcul'!$G$8),3)</f>
        <v>#NUM!</v>
      </c>
      <c r="O30" s="6" t="e">
        <f>ROUND(EXP(LN($K30)+2*'Valeur de calcul'!$G$8),3)</f>
        <v>#NUM!</v>
      </c>
      <c r="P30" s="6" t="str">
        <f t="shared" si="1"/>
        <v xml:space="preserve"> </v>
      </c>
      <c r="Q30" s="11"/>
      <c r="R30" s="5" t="e">
        <f>ROUND(EXP((LN($B30)*'Valeur de calcul'!$H$4)+($C30*'Valeur de calcul'!$H$5)+(LN($D30)*'Valeur de calcul'!$H$6)+(LN($E30)*'Valeur de calcul'!$H$7)+'Valeur de calcul'!$H$3),1)</f>
        <v>#NUM!</v>
      </c>
      <c r="S30" s="11" t="e">
        <f>ROUND(EXP(LN($R30)-2*'Valeur de calcul'!$H$8),1)</f>
        <v>#NUM!</v>
      </c>
      <c r="T30" s="11" t="e">
        <f>ROUND(EXP(LN($R30)-1*'Valeur de calcul'!$H$8),1)</f>
        <v>#NUM!</v>
      </c>
      <c r="U30" s="11" t="e">
        <f>ROUND(EXP(LN($R30)+1*'Valeur de calcul'!$H$8),1)</f>
        <v>#NUM!</v>
      </c>
      <c r="V30" s="11" t="e">
        <f>ROUND(EXP(LN($R30)+2*'Valeur de calcul'!$H$8),1)</f>
        <v>#NUM!</v>
      </c>
      <c r="W30" s="11" t="str">
        <f t="shared" si="2"/>
        <v xml:space="preserve"> </v>
      </c>
      <c r="X30" s="11"/>
      <c r="Y30" s="4" t="e">
        <f t="shared" si="3"/>
        <v>#NUM!</v>
      </c>
      <c r="Z30" s="11" t="e">
        <f>IF(Y30=0," ",IF($Y30&lt;EXP(-2*'Valeur de calcul'!$G$8),"très basse", IF('Prairie permanente 0-20 cm'!$Y30&lt;EXP(-1*'Valeur de calcul'!$G$8),"basse",IF('Prairie permanente 0-20 cm'!$Y30&gt;EXP(2*'Valeur de calcul'!$G$8),"très élevée",IF('Prairie permanente 0-20 cm'!$Y30&gt;EXP('Valeur de calcul'!$G$8),"élevée","normal")))))</f>
        <v>#NUM!</v>
      </c>
      <c r="AA30" s="11" t="e">
        <f t="shared" si="4"/>
        <v>#NUM!</v>
      </c>
      <c r="AB30" s="11" t="e">
        <f>IF(AA30=0," ",IF($AA30&lt;EXP(-2*'Valeur de calcul'!$H$8),"très basse", IF('Prairie permanente 0-20 cm'!$AA30&lt;EXP(-1*'Valeur de calcul'!$H$8),"basse",IF('Prairie permanente 0-20 cm'!$AA30&gt;EXP(2*'Valeur de calcul'!$H$8),"très élevée",IF('Prairie permanente 0-20 cm'!$AA30&gt;EXP('Valeur de calcul'!$H$8),"élevée","normal")))))</f>
        <v>#NUM!</v>
      </c>
      <c r="AC30" s="11"/>
      <c r="AD30" s="11" t="e">
        <f t="shared" si="5"/>
        <v>#DIV/0!</v>
      </c>
      <c r="AE30" s="11" t="e">
        <f t="shared" si="6"/>
        <v>#DIV/0!</v>
      </c>
    </row>
    <row r="31" spans="1:31" x14ac:dyDescent="0.25">
      <c r="A31" s="10"/>
      <c r="B31" s="9"/>
      <c r="C31" s="9"/>
      <c r="D31" s="9"/>
      <c r="E31" s="9"/>
      <c r="F31" s="9"/>
      <c r="G31" s="9"/>
      <c r="H31" s="9"/>
      <c r="I31" s="11"/>
      <c r="J31" s="11">
        <f t="shared" si="0"/>
        <v>0</v>
      </c>
      <c r="K31" s="6" t="e">
        <f>ROUND((EXP(LN($B31)*'Valeur de calcul'!$G$4+$C31*'Valeur de calcul'!$G$5+LN($D31)*'Valeur de calcul'!$G$6+LN($E31)*'Valeur de calcul'!$G$7+'Valeur de calcul'!$G$3)/24)/(44/12),3)</f>
        <v>#NUM!</v>
      </c>
      <c r="L31" s="6" t="e">
        <f>ROUND(EXP(LN($K31)-2*'Valeur de calcul'!$G$8),3)</f>
        <v>#NUM!</v>
      </c>
      <c r="M31" s="6" t="e">
        <f>ROUND(EXP(LN($K31)-'Valeur de calcul'!$G$8),3)</f>
        <v>#NUM!</v>
      </c>
      <c r="N31" s="6" t="e">
        <f>ROUND(EXP(LN($K31)+'Valeur de calcul'!$G$8),3)</f>
        <v>#NUM!</v>
      </c>
      <c r="O31" s="6" t="e">
        <f>ROUND(EXP(LN($K31)+2*'Valeur de calcul'!$G$8),3)</f>
        <v>#NUM!</v>
      </c>
      <c r="P31" s="6" t="str">
        <f t="shared" si="1"/>
        <v xml:space="preserve"> </v>
      </c>
      <c r="Q31" s="11"/>
      <c r="R31" s="5" t="e">
        <f>ROUND(EXP((LN($B31)*'Valeur de calcul'!$H$4)+($C31*'Valeur de calcul'!$H$5)+(LN($D31)*'Valeur de calcul'!$H$6)+(LN($E31)*'Valeur de calcul'!$H$7)+'Valeur de calcul'!$H$3),1)</f>
        <v>#NUM!</v>
      </c>
      <c r="S31" s="11" t="e">
        <f>ROUND(EXP(LN($R31)-2*'Valeur de calcul'!$H$8),1)</f>
        <v>#NUM!</v>
      </c>
      <c r="T31" s="11" t="e">
        <f>ROUND(EXP(LN($R31)-1*'Valeur de calcul'!$H$8),1)</f>
        <v>#NUM!</v>
      </c>
      <c r="U31" s="11" t="e">
        <f>ROUND(EXP(LN($R31)+1*'Valeur de calcul'!$H$8),1)</f>
        <v>#NUM!</v>
      </c>
      <c r="V31" s="11" t="e">
        <f>ROUND(EXP(LN($R31)+2*'Valeur de calcul'!$H$8),1)</f>
        <v>#NUM!</v>
      </c>
      <c r="W31" s="11" t="str">
        <f t="shared" si="2"/>
        <v xml:space="preserve"> </v>
      </c>
      <c r="X31" s="11"/>
      <c r="Y31" s="4" t="e">
        <f t="shared" si="3"/>
        <v>#NUM!</v>
      </c>
      <c r="Z31" s="11" t="e">
        <f>IF(Y31=0," ",IF($Y31&lt;EXP(-2*'Valeur de calcul'!$G$8),"très basse", IF('Prairie permanente 0-20 cm'!$Y31&lt;EXP(-1*'Valeur de calcul'!$G$8),"basse",IF('Prairie permanente 0-20 cm'!$Y31&gt;EXP(2*'Valeur de calcul'!$G$8),"très élevée",IF('Prairie permanente 0-20 cm'!$Y31&gt;EXP('Valeur de calcul'!$G$8),"élevée","normal")))))</f>
        <v>#NUM!</v>
      </c>
      <c r="AA31" s="11" t="e">
        <f t="shared" si="4"/>
        <v>#NUM!</v>
      </c>
      <c r="AB31" s="11" t="e">
        <f>IF(AA31=0," ",IF($AA31&lt;EXP(-2*'Valeur de calcul'!$H$8),"très basse", IF('Prairie permanente 0-20 cm'!$AA31&lt;EXP(-1*'Valeur de calcul'!$H$8),"basse",IF('Prairie permanente 0-20 cm'!$AA31&gt;EXP(2*'Valeur de calcul'!$H$8),"très élevée",IF('Prairie permanente 0-20 cm'!$AA31&gt;EXP('Valeur de calcul'!$H$8),"élevée","normal")))))</f>
        <v>#NUM!</v>
      </c>
      <c r="AC31" s="11"/>
      <c r="AD31" s="11" t="e">
        <f t="shared" si="5"/>
        <v>#DIV/0!</v>
      </c>
      <c r="AE31" s="11" t="e">
        <f t="shared" si="6"/>
        <v>#DIV/0!</v>
      </c>
    </row>
    <row r="32" spans="1:31" x14ac:dyDescent="0.25">
      <c r="A32" s="10"/>
      <c r="B32" s="9"/>
      <c r="C32" s="9"/>
      <c r="D32" s="9"/>
      <c r="E32" s="9"/>
      <c r="F32" s="9"/>
      <c r="G32" s="9"/>
      <c r="H32" s="9"/>
      <c r="I32" s="11"/>
      <c r="J32" s="11">
        <f t="shared" si="0"/>
        <v>0</v>
      </c>
      <c r="K32" s="6" t="e">
        <f>ROUND((EXP(LN($B32)*'Valeur de calcul'!$G$4+$C32*'Valeur de calcul'!$G$5+LN($D32)*'Valeur de calcul'!$G$6+LN($E32)*'Valeur de calcul'!$G$7+'Valeur de calcul'!$G$3)/24)/(44/12),3)</f>
        <v>#NUM!</v>
      </c>
      <c r="L32" s="6" t="e">
        <f>ROUND(EXP(LN($K32)-2*'Valeur de calcul'!$G$8),3)</f>
        <v>#NUM!</v>
      </c>
      <c r="M32" s="6" t="e">
        <f>ROUND(EXP(LN($K32)-'Valeur de calcul'!$G$8),3)</f>
        <v>#NUM!</v>
      </c>
      <c r="N32" s="6" t="e">
        <f>ROUND(EXP(LN($K32)+'Valeur de calcul'!$G$8),3)</f>
        <v>#NUM!</v>
      </c>
      <c r="O32" s="6" t="e">
        <f>ROUND(EXP(LN($K32)+2*'Valeur de calcul'!$G$8),3)</f>
        <v>#NUM!</v>
      </c>
      <c r="P32" s="6" t="str">
        <f t="shared" si="1"/>
        <v xml:space="preserve"> </v>
      </c>
      <c r="Q32" s="11"/>
      <c r="R32" s="5" t="e">
        <f>ROUND(EXP((LN($B32)*'Valeur de calcul'!$H$4)+($C32*'Valeur de calcul'!$H$5)+(LN($D32)*'Valeur de calcul'!$H$6)+(LN($E32)*'Valeur de calcul'!$H$7)+'Valeur de calcul'!$H$3),1)</f>
        <v>#NUM!</v>
      </c>
      <c r="S32" s="11" t="e">
        <f>ROUND(EXP(LN($R32)-2*'Valeur de calcul'!$H$8),1)</f>
        <v>#NUM!</v>
      </c>
      <c r="T32" s="11" t="e">
        <f>ROUND(EXP(LN($R32)-1*'Valeur de calcul'!$H$8),1)</f>
        <v>#NUM!</v>
      </c>
      <c r="U32" s="11" t="e">
        <f>ROUND(EXP(LN($R32)+1*'Valeur de calcul'!$H$8),1)</f>
        <v>#NUM!</v>
      </c>
      <c r="V32" s="11" t="e">
        <f>ROUND(EXP(LN($R32)+2*'Valeur de calcul'!$H$8),1)</f>
        <v>#NUM!</v>
      </c>
      <c r="W32" s="11" t="str">
        <f t="shared" si="2"/>
        <v xml:space="preserve"> </v>
      </c>
      <c r="X32" s="11"/>
      <c r="Y32" s="4" t="e">
        <f t="shared" si="3"/>
        <v>#NUM!</v>
      </c>
      <c r="Z32" s="11" t="e">
        <f>IF(Y32=0," ",IF($Y32&lt;EXP(-2*'Valeur de calcul'!$G$8),"très basse", IF('Prairie permanente 0-20 cm'!$Y32&lt;EXP(-1*'Valeur de calcul'!$G$8),"basse",IF('Prairie permanente 0-20 cm'!$Y32&gt;EXP(2*'Valeur de calcul'!$G$8),"très élevée",IF('Prairie permanente 0-20 cm'!$Y32&gt;EXP('Valeur de calcul'!$G$8),"élevée","normal")))))</f>
        <v>#NUM!</v>
      </c>
      <c r="AA32" s="11" t="e">
        <f t="shared" si="4"/>
        <v>#NUM!</v>
      </c>
      <c r="AB32" s="11" t="e">
        <f>IF(AA32=0," ",IF($AA32&lt;EXP(-2*'Valeur de calcul'!$H$8),"très basse", IF('Prairie permanente 0-20 cm'!$AA32&lt;EXP(-1*'Valeur de calcul'!$H$8),"basse",IF('Prairie permanente 0-20 cm'!$AA32&gt;EXP(2*'Valeur de calcul'!$H$8),"très élevée",IF('Prairie permanente 0-20 cm'!$AA32&gt;EXP('Valeur de calcul'!$H$8),"élevée","normal")))))</f>
        <v>#NUM!</v>
      </c>
      <c r="AC32" s="11"/>
      <c r="AD32" s="11" t="e">
        <f t="shared" si="5"/>
        <v>#DIV/0!</v>
      </c>
      <c r="AE32" s="11" t="e">
        <f t="shared" si="6"/>
        <v>#DIV/0!</v>
      </c>
    </row>
    <row r="33" spans="1:31" x14ac:dyDescent="0.25">
      <c r="A33" s="10"/>
      <c r="B33" s="9"/>
      <c r="C33" s="9"/>
      <c r="D33" s="9"/>
      <c r="E33" s="9"/>
      <c r="F33" s="9"/>
      <c r="G33" s="9"/>
      <c r="H33" s="9"/>
      <c r="I33" s="11"/>
      <c r="J33" s="11">
        <f t="shared" si="0"/>
        <v>0</v>
      </c>
      <c r="K33" s="6" t="e">
        <f>ROUND((EXP(LN($B33)*'Valeur de calcul'!$G$4+$C33*'Valeur de calcul'!$G$5+LN($D33)*'Valeur de calcul'!$G$6+LN($E33)*'Valeur de calcul'!$G$7+'Valeur de calcul'!$G$3)/24)/(44/12),3)</f>
        <v>#NUM!</v>
      </c>
      <c r="L33" s="6" t="e">
        <f>ROUND(EXP(LN($K33)-2*'Valeur de calcul'!$G$8),3)</f>
        <v>#NUM!</v>
      </c>
      <c r="M33" s="6" t="e">
        <f>ROUND(EXP(LN($K33)-'Valeur de calcul'!$G$8),3)</f>
        <v>#NUM!</v>
      </c>
      <c r="N33" s="6" t="e">
        <f>ROUND(EXP(LN($K33)+'Valeur de calcul'!$G$8),3)</f>
        <v>#NUM!</v>
      </c>
      <c r="O33" s="6" t="e">
        <f>ROUND(EXP(LN($K33)+2*'Valeur de calcul'!$G$8),3)</f>
        <v>#NUM!</v>
      </c>
      <c r="P33" s="6" t="str">
        <f t="shared" si="1"/>
        <v xml:space="preserve"> </v>
      </c>
      <c r="Q33" s="11"/>
      <c r="R33" s="5" t="e">
        <f>ROUND(EXP((LN($B33)*'Valeur de calcul'!$H$4)+($C33*'Valeur de calcul'!$H$5)+(LN($D33)*'Valeur de calcul'!$H$6)+(LN($E33)*'Valeur de calcul'!$H$7)+'Valeur de calcul'!$H$3),1)</f>
        <v>#NUM!</v>
      </c>
      <c r="S33" s="11" t="e">
        <f>ROUND(EXP(LN($R33)-2*'Valeur de calcul'!$H$8),1)</f>
        <v>#NUM!</v>
      </c>
      <c r="T33" s="11" t="e">
        <f>ROUND(EXP(LN($R33)-1*'Valeur de calcul'!$H$8),1)</f>
        <v>#NUM!</v>
      </c>
      <c r="U33" s="11" t="e">
        <f>ROUND(EXP(LN($R33)+1*'Valeur de calcul'!$H$8),1)</f>
        <v>#NUM!</v>
      </c>
      <c r="V33" s="11" t="e">
        <f>ROUND(EXP(LN($R33)+2*'Valeur de calcul'!$H$8),1)</f>
        <v>#NUM!</v>
      </c>
      <c r="W33" s="11" t="str">
        <f t="shared" si="2"/>
        <v xml:space="preserve"> </v>
      </c>
      <c r="X33" s="11"/>
      <c r="Y33" s="4" t="e">
        <f t="shared" si="3"/>
        <v>#NUM!</v>
      </c>
      <c r="Z33" s="11" t="e">
        <f>IF(Y33=0," ",IF($Y33&lt;EXP(-2*'Valeur de calcul'!$G$8),"très basse", IF('Prairie permanente 0-20 cm'!$Y33&lt;EXP(-1*'Valeur de calcul'!$G$8),"basse",IF('Prairie permanente 0-20 cm'!$Y33&gt;EXP(2*'Valeur de calcul'!$G$8),"très élevée",IF('Prairie permanente 0-20 cm'!$Y33&gt;EXP('Valeur de calcul'!$G$8),"élevée","normal")))))</f>
        <v>#NUM!</v>
      </c>
      <c r="AA33" s="11" t="e">
        <f t="shared" si="4"/>
        <v>#NUM!</v>
      </c>
      <c r="AB33" s="11" t="e">
        <f>IF(AA33=0," ",IF($AA33&lt;EXP(-2*'Valeur de calcul'!$H$8),"très basse", IF('Prairie permanente 0-20 cm'!$AA33&lt;EXP(-1*'Valeur de calcul'!$H$8),"basse",IF('Prairie permanente 0-20 cm'!$AA33&gt;EXP(2*'Valeur de calcul'!$H$8),"très élevée",IF('Prairie permanente 0-20 cm'!$AA33&gt;EXP('Valeur de calcul'!$H$8),"élevée","normal")))))</f>
        <v>#NUM!</v>
      </c>
      <c r="AC33" s="11"/>
      <c r="AD33" s="11" t="e">
        <f t="shared" si="5"/>
        <v>#DIV/0!</v>
      </c>
      <c r="AE33" s="11" t="e">
        <f t="shared" si="6"/>
        <v>#DIV/0!</v>
      </c>
    </row>
    <row r="34" spans="1:31" x14ac:dyDescent="0.25">
      <c r="A34" s="10"/>
      <c r="B34" s="9"/>
      <c r="C34" s="9"/>
      <c r="D34" s="9"/>
      <c r="E34" s="9"/>
      <c r="F34" s="9"/>
      <c r="G34" s="9"/>
      <c r="H34" s="9"/>
      <c r="I34" s="11"/>
      <c r="J34" s="11">
        <f t="shared" si="0"/>
        <v>0</v>
      </c>
      <c r="K34" s="6" t="e">
        <f>ROUND((EXP(LN($B34)*'Valeur de calcul'!$G$4+$C34*'Valeur de calcul'!$G$5+LN($D34)*'Valeur de calcul'!$G$6+LN($E34)*'Valeur de calcul'!$G$7+'Valeur de calcul'!$G$3)/24)/(44/12),3)</f>
        <v>#NUM!</v>
      </c>
      <c r="L34" s="6" t="e">
        <f>ROUND(EXP(LN($K34)-2*'Valeur de calcul'!$G$8),3)</f>
        <v>#NUM!</v>
      </c>
      <c r="M34" s="6" t="e">
        <f>ROUND(EXP(LN($K34)-'Valeur de calcul'!$G$8),3)</f>
        <v>#NUM!</v>
      </c>
      <c r="N34" s="6" t="e">
        <f>ROUND(EXP(LN($K34)+'Valeur de calcul'!$G$8),3)</f>
        <v>#NUM!</v>
      </c>
      <c r="O34" s="6" t="e">
        <f>ROUND(EXP(LN($K34)+2*'Valeur de calcul'!$G$8),3)</f>
        <v>#NUM!</v>
      </c>
      <c r="P34" s="6" t="str">
        <f t="shared" si="1"/>
        <v xml:space="preserve"> </v>
      </c>
      <c r="Q34" s="11"/>
      <c r="R34" s="5" t="e">
        <f>ROUND(EXP((LN($B34)*'Valeur de calcul'!$H$4)+($C34*'Valeur de calcul'!$H$5)+(LN($D34)*'Valeur de calcul'!$H$6)+(LN($E34)*'Valeur de calcul'!$H$7)+'Valeur de calcul'!$H$3),1)</f>
        <v>#NUM!</v>
      </c>
      <c r="S34" s="11" t="e">
        <f>ROUND(EXP(LN($R34)-2*'Valeur de calcul'!$H$8),1)</f>
        <v>#NUM!</v>
      </c>
      <c r="T34" s="11" t="e">
        <f>ROUND(EXP(LN($R34)-1*'Valeur de calcul'!$H$8),1)</f>
        <v>#NUM!</v>
      </c>
      <c r="U34" s="11" t="e">
        <f>ROUND(EXP(LN($R34)+1*'Valeur de calcul'!$H$8),1)</f>
        <v>#NUM!</v>
      </c>
      <c r="V34" s="11" t="e">
        <f>ROUND(EXP(LN($R34)+2*'Valeur de calcul'!$H$8),1)</f>
        <v>#NUM!</v>
      </c>
      <c r="W34" s="11" t="str">
        <f t="shared" si="2"/>
        <v xml:space="preserve"> </v>
      </c>
      <c r="X34" s="11"/>
      <c r="Y34" s="4" t="e">
        <f t="shared" si="3"/>
        <v>#NUM!</v>
      </c>
      <c r="Z34" s="11" t="e">
        <f>IF(Y34=0," ",IF($Y34&lt;EXP(-2*'Valeur de calcul'!$G$8),"très basse", IF('Prairie permanente 0-20 cm'!$Y34&lt;EXP(-1*'Valeur de calcul'!$G$8),"basse",IF('Prairie permanente 0-20 cm'!$Y34&gt;EXP(2*'Valeur de calcul'!$G$8),"très élevée",IF('Prairie permanente 0-20 cm'!$Y34&gt;EXP('Valeur de calcul'!$G$8),"élevée","normal")))))</f>
        <v>#NUM!</v>
      </c>
      <c r="AA34" s="11" t="e">
        <f t="shared" si="4"/>
        <v>#NUM!</v>
      </c>
      <c r="AB34" s="11" t="e">
        <f>IF(AA34=0," ",IF($AA34&lt;EXP(-2*'Valeur de calcul'!$H$8),"très basse", IF('Prairie permanente 0-20 cm'!$AA34&lt;EXP(-1*'Valeur de calcul'!$H$8),"basse",IF('Prairie permanente 0-20 cm'!$AA34&gt;EXP(2*'Valeur de calcul'!$H$8),"très élevée",IF('Prairie permanente 0-20 cm'!$AA34&gt;EXP('Valeur de calcul'!$H$8),"élevée","normal")))))</f>
        <v>#NUM!</v>
      </c>
      <c r="AC34" s="11"/>
      <c r="AD34" s="11" t="e">
        <f t="shared" si="5"/>
        <v>#DIV/0!</v>
      </c>
      <c r="AE34" s="11" t="e">
        <f t="shared" si="6"/>
        <v>#DIV/0!</v>
      </c>
    </row>
    <row r="35" spans="1:31" x14ac:dyDescent="0.25">
      <c r="A35" s="10"/>
      <c r="B35" s="9"/>
      <c r="C35" s="9"/>
      <c r="D35" s="9"/>
      <c r="E35" s="9"/>
      <c r="F35" s="9"/>
      <c r="G35" s="9"/>
      <c r="H35" s="9"/>
      <c r="I35" s="11"/>
      <c r="J35" s="11">
        <f t="shared" si="0"/>
        <v>0</v>
      </c>
      <c r="K35" s="6" t="e">
        <f>ROUND((EXP(LN($B35)*'Valeur de calcul'!$G$4+$C35*'Valeur de calcul'!$G$5+LN($D35)*'Valeur de calcul'!$G$6+LN($E35)*'Valeur de calcul'!$G$7+'Valeur de calcul'!$G$3)/24)/(44/12),3)</f>
        <v>#NUM!</v>
      </c>
      <c r="L35" s="6" t="e">
        <f>ROUND(EXP(LN($K35)-2*'Valeur de calcul'!$G$8),3)</f>
        <v>#NUM!</v>
      </c>
      <c r="M35" s="6" t="e">
        <f>ROUND(EXP(LN($K35)-'Valeur de calcul'!$G$8),3)</f>
        <v>#NUM!</v>
      </c>
      <c r="N35" s="6" t="e">
        <f>ROUND(EXP(LN($K35)+'Valeur de calcul'!$G$8),3)</f>
        <v>#NUM!</v>
      </c>
      <c r="O35" s="6" t="e">
        <f>ROUND(EXP(LN($K35)+2*'Valeur de calcul'!$G$8),3)</f>
        <v>#NUM!</v>
      </c>
      <c r="P35" s="6" t="str">
        <f t="shared" si="1"/>
        <v xml:space="preserve"> </v>
      </c>
      <c r="Q35" s="11"/>
      <c r="R35" s="5" t="e">
        <f>ROUND(EXP((LN($B35)*'Valeur de calcul'!$H$4)+($C35*'Valeur de calcul'!$H$5)+(LN($D35)*'Valeur de calcul'!$H$6)+(LN($E35)*'Valeur de calcul'!$H$7)+'Valeur de calcul'!$H$3),1)</f>
        <v>#NUM!</v>
      </c>
      <c r="S35" s="11" t="e">
        <f>ROUND(EXP(LN($R35)-2*'Valeur de calcul'!$H$8),1)</f>
        <v>#NUM!</v>
      </c>
      <c r="T35" s="11" t="e">
        <f>ROUND(EXP(LN($R35)-1*'Valeur de calcul'!$H$8),1)</f>
        <v>#NUM!</v>
      </c>
      <c r="U35" s="11" t="e">
        <f>ROUND(EXP(LN($R35)+1*'Valeur de calcul'!$H$8),1)</f>
        <v>#NUM!</v>
      </c>
      <c r="V35" s="11" t="e">
        <f>ROUND(EXP(LN($R35)+2*'Valeur de calcul'!$H$8),1)</f>
        <v>#NUM!</v>
      </c>
      <c r="W35" s="11" t="str">
        <f t="shared" si="2"/>
        <v xml:space="preserve"> </v>
      </c>
      <c r="X35" s="11"/>
      <c r="Y35" s="4" t="e">
        <f t="shared" si="3"/>
        <v>#NUM!</v>
      </c>
      <c r="Z35" s="11" t="e">
        <f>IF(Y35=0," ",IF($Y35&lt;EXP(-2*'Valeur de calcul'!$G$8),"très basse", IF('Prairie permanente 0-20 cm'!$Y35&lt;EXP(-1*'Valeur de calcul'!$G$8),"basse",IF('Prairie permanente 0-20 cm'!$Y35&gt;EXP(2*'Valeur de calcul'!$G$8),"très élevée",IF('Prairie permanente 0-20 cm'!$Y35&gt;EXP('Valeur de calcul'!$G$8),"élevée","normal")))))</f>
        <v>#NUM!</v>
      </c>
      <c r="AA35" s="11" t="e">
        <f t="shared" si="4"/>
        <v>#NUM!</v>
      </c>
      <c r="AB35" s="11" t="e">
        <f>IF(AA35=0," ",IF($AA35&lt;EXP(-2*'Valeur de calcul'!$H$8),"très basse", IF('Prairie permanente 0-20 cm'!$AA35&lt;EXP(-1*'Valeur de calcul'!$H$8),"basse",IF('Prairie permanente 0-20 cm'!$AA35&gt;EXP(2*'Valeur de calcul'!$H$8),"très élevée",IF('Prairie permanente 0-20 cm'!$AA35&gt;EXP('Valeur de calcul'!$H$8),"élevée","normal")))))</f>
        <v>#NUM!</v>
      </c>
      <c r="AC35" s="11"/>
      <c r="AD35" s="11" t="e">
        <f t="shared" si="5"/>
        <v>#DIV/0!</v>
      </c>
      <c r="AE35" s="11" t="e">
        <f t="shared" si="6"/>
        <v>#DIV/0!</v>
      </c>
    </row>
    <row r="36" spans="1:31" x14ac:dyDescent="0.25">
      <c r="A36" s="10"/>
      <c r="B36" s="9"/>
      <c r="C36" s="9"/>
      <c r="D36" s="9"/>
      <c r="E36" s="9"/>
      <c r="F36" s="9"/>
      <c r="G36" s="9"/>
      <c r="H36" s="9"/>
      <c r="I36" s="13"/>
      <c r="J36" s="14">
        <f t="shared" si="0"/>
        <v>0</v>
      </c>
      <c r="K36" s="14" t="e">
        <f>ROUND((EXP(LN($B36)*'Valeur de calcul'!$G$4+$C36*'Valeur de calcul'!$G$5+LN($D36)*'Valeur de calcul'!$G$6+LN($E36)*'Valeur de calcul'!$G$7+'Valeur de calcul'!$G$3)/24)/(44/12),3)</f>
        <v>#NUM!</v>
      </c>
      <c r="L36" s="14" t="e">
        <f>ROUND(EXP(LN($K36)-2*'Valeur de calcul'!$G$8),3)</f>
        <v>#NUM!</v>
      </c>
      <c r="M36" s="14" t="e">
        <f>ROUND(EXP(LN($K36)-'Valeur de calcul'!$G$8),3)</f>
        <v>#NUM!</v>
      </c>
      <c r="N36" s="14" t="e">
        <f>ROUND(EXP(LN($K36)+'Valeur de calcul'!$G$8),3)</f>
        <v>#NUM!</v>
      </c>
      <c r="O36" s="14" t="e">
        <f>ROUND(EXP(LN($K36)+2*'Valeur de calcul'!$G$8),3)</f>
        <v>#NUM!</v>
      </c>
      <c r="P36" s="6" t="str">
        <f t="shared" si="1"/>
        <v xml:space="preserve"> </v>
      </c>
      <c r="Q36" s="14"/>
      <c r="R36" s="15" t="e">
        <f>ROUND(EXP((LN($B36)*'Valeur de calcul'!$H$4)+($C36*'Valeur de calcul'!$H$5)+(LN($D36)*'Valeur de calcul'!$H$6)+(LN($E36)*'Valeur de calcul'!$H$7)+'Valeur de calcul'!$H$3),1)</f>
        <v>#NUM!</v>
      </c>
      <c r="S36" s="14" t="e">
        <f>ROUND(EXP(LN($R36)-2*'Valeur de calcul'!$H$8),1)</f>
        <v>#NUM!</v>
      </c>
      <c r="T36" s="14" t="e">
        <f>ROUND(EXP(LN($R36)-1*'Valeur de calcul'!$H$8),1)</f>
        <v>#NUM!</v>
      </c>
      <c r="U36" s="14" t="e">
        <f>ROUND(EXP(LN($R36)+1*'Valeur de calcul'!$H$8),1)</f>
        <v>#NUM!</v>
      </c>
      <c r="V36" s="14" t="e">
        <f>ROUND(EXP(LN($R36)+2*'Valeur de calcul'!$H$8),1)</f>
        <v>#NUM!</v>
      </c>
      <c r="W36" s="11" t="str">
        <f t="shared" si="2"/>
        <v xml:space="preserve"> </v>
      </c>
      <c r="X36" s="14"/>
      <c r="Y36" s="4" t="e">
        <f t="shared" si="3"/>
        <v>#NUM!</v>
      </c>
      <c r="Z36" s="11" t="e">
        <f>IF(Y36=0," ",IF($Y36&lt;EXP(-2*'Valeur de calcul'!$G$8),"très basse", IF('Prairie permanente 0-20 cm'!$Y36&lt;EXP(-1*'Valeur de calcul'!$G$8),"basse",IF('Prairie permanente 0-20 cm'!$Y36&gt;EXP(2*'Valeur de calcul'!$G$8),"très élevée",IF('Prairie permanente 0-20 cm'!$Y36&gt;EXP('Valeur de calcul'!$G$8),"élevée","normal")))))</f>
        <v>#NUM!</v>
      </c>
      <c r="AA36" s="11" t="e">
        <f t="shared" si="4"/>
        <v>#NUM!</v>
      </c>
      <c r="AB36" s="11" t="e">
        <f>IF(AA36=0," ",IF($AA36&lt;EXP(-2*'Valeur de calcul'!$H$8),"très basse", IF('Prairie permanente 0-20 cm'!$AA36&lt;EXP(-1*'Valeur de calcul'!$H$8),"basse",IF('Prairie permanente 0-20 cm'!$AA36&gt;EXP(2*'Valeur de calcul'!$H$8),"très élevée",IF('Prairie permanente 0-20 cm'!$AA36&gt;EXP('Valeur de calcul'!$H$8),"élevée","normal")))))</f>
        <v>#NUM!</v>
      </c>
      <c r="AC36" s="11"/>
      <c r="AD36" s="11" t="e">
        <f t="shared" si="5"/>
        <v>#DIV/0!</v>
      </c>
      <c r="AE36" s="11" t="e">
        <f t="shared" si="6"/>
        <v>#DIV/0!</v>
      </c>
    </row>
    <row r="37" spans="1:31" x14ac:dyDescent="0.25">
      <c r="A37" s="10"/>
      <c r="B37" s="9"/>
      <c r="C37" s="9"/>
      <c r="D37" s="9"/>
      <c r="E37" s="9"/>
      <c r="F37" s="9"/>
      <c r="G37" s="9"/>
      <c r="H37" s="9"/>
      <c r="I37" s="11"/>
      <c r="J37" s="11">
        <f t="shared" si="0"/>
        <v>0</v>
      </c>
      <c r="K37" s="6" t="e">
        <f>ROUND((EXP(LN($B37)*'Valeur de calcul'!$G$4+$C37*'Valeur de calcul'!$G$5+LN($D37)*'Valeur de calcul'!$G$6+LN($E37)*'Valeur de calcul'!$G$7+'Valeur de calcul'!$G$3)/24)/(44/12),3)</f>
        <v>#NUM!</v>
      </c>
      <c r="L37" s="6" t="e">
        <f>ROUND(EXP(LN($K37)-2*'Valeur de calcul'!$G$8),3)</f>
        <v>#NUM!</v>
      </c>
      <c r="M37" s="6" t="e">
        <f>ROUND(EXP(LN($K37)-'Valeur de calcul'!$G$8),3)</f>
        <v>#NUM!</v>
      </c>
      <c r="N37" s="6" t="e">
        <f>ROUND(EXP(LN($K37)+'Valeur de calcul'!$G$8),3)</f>
        <v>#NUM!</v>
      </c>
      <c r="O37" s="6" t="e">
        <f>ROUND(EXP(LN($K37)+2*'Valeur de calcul'!$G$8),3)</f>
        <v>#NUM!</v>
      </c>
      <c r="P37" s="6" t="str">
        <f t="shared" si="1"/>
        <v xml:space="preserve"> </v>
      </c>
      <c r="Q37" s="11"/>
      <c r="R37" s="5" t="e">
        <f>ROUND(EXP((LN($B37)*'Valeur de calcul'!$H$4)+($C37*'Valeur de calcul'!$H$5)+(LN($D37)*'Valeur de calcul'!$H$6)+(LN($E37)*'Valeur de calcul'!$H$7)+'Valeur de calcul'!$H$3),1)</f>
        <v>#NUM!</v>
      </c>
      <c r="S37" s="11" t="e">
        <f>ROUND(EXP(LN($R37)-2*'Valeur de calcul'!$H$8),1)</f>
        <v>#NUM!</v>
      </c>
      <c r="T37" s="11" t="e">
        <f>ROUND(EXP(LN($R37)-1*'Valeur de calcul'!$H$8),1)</f>
        <v>#NUM!</v>
      </c>
      <c r="U37" s="11" t="e">
        <f>ROUND(EXP(LN($R37)+1*'Valeur de calcul'!$H$8),1)</f>
        <v>#NUM!</v>
      </c>
      <c r="V37" s="11" t="e">
        <f>ROUND(EXP(LN($R37)+2*'Valeur de calcul'!$H$8),1)</f>
        <v>#NUM!</v>
      </c>
      <c r="W37" s="11" t="str">
        <f t="shared" si="2"/>
        <v xml:space="preserve"> </v>
      </c>
      <c r="X37" s="11"/>
      <c r="Y37" s="4" t="e">
        <f t="shared" si="3"/>
        <v>#NUM!</v>
      </c>
      <c r="Z37" s="11" t="e">
        <f>IF(Y37=0," ",IF($Y37&lt;EXP(-2*'Valeur de calcul'!$G$8),"très basse", IF('Prairie permanente 0-20 cm'!$Y37&lt;EXP(-1*'Valeur de calcul'!$G$8),"basse",IF('Prairie permanente 0-20 cm'!$Y37&gt;EXP(2*'Valeur de calcul'!$G$8),"très élevée",IF('Prairie permanente 0-20 cm'!$Y37&gt;EXP('Valeur de calcul'!$G$8),"élevée","normal")))))</f>
        <v>#NUM!</v>
      </c>
      <c r="AA37" s="11" t="e">
        <f t="shared" si="4"/>
        <v>#NUM!</v>
      </c>
      <c r="AB37" s="11" t="e">
        <f>IF(AA37=0," ",IF($AA37&lt;EXP(-2*'Valeur de calcul'!$H$8),"très basse", IF('Prairie permanente 0-20 cm'!$AA37&lt;EXP(-1*'Valeur de calcul'!$H$8),"basse",IF('Prairie permanente 0-20 cm'!$AA37&gt;EXP(2*'Valeur de calcul'!$H$8),"très élevée",IF('Prairie permanente 0-20 cm'!$AA37&gt;EXP('Valeur de calcul'!$H$8),"élevée","normal")))))</f>
        <v>#NUM!</v>
      </c>
      <c r="AC37" s="11"/>
      <c r="AD37" s="11" t="e">
        <f t="shared" si="5"/>
        <v>#DIV/0!</v>
      </c>
      <c r="AE37" s="11" t="e">
        <f t="shared" si="6"/>
        <v>#DIV/0!</v>
      </c>
    </row>
    <row r="38" spans="1:31" x14ac:dyDescent="0.25">
      <c r="A38" s="10"/>
      <c r="B38" s="9"/>
      <c r="C38" s="9"/>
      <c r="D38" s="9"/>
      <c r="E38" s="9"/>
      <c r="F38" s="9"/>
      <c r="G38" s="9"/>
      <c r="H38" s="9"/>
      <c r="I38" s="11"/>
      <c r="J38" s="11">
        <f t="shared" si="0"/>
        <v>0</v>
      </c>
      <c r="K38" s="6" t="e">
        <f>ROUND((EXP(LN($B38)*'Valeur de calcul'!$G$4+$C38*'Valeur de calcul'!$G$5+LN($D38)*'Valeur de calcul'!$G$6+LN($E38)*'Valeur de calcul'!$G$7+'Valeur de calcul'!$G$3)/24)/(44/12),3)</f>
        <v>#NUM!</v>
      </c>
      <c r="L38" s="6" t="e">
        <f>ROUND(EXP(LN($K38)-2*'Valeur de calcul'!$G$8),3)</f>
        <v>#NUM!</v>
      </c>
      <c r="M38" s="6" t="e">
        <f>ROUND(EXP(LN($K38)-'Valeur de calcul'!$G$8),3)</f>
        <v>#NUM!</v>
      </c>
      <c r="N38" s="6" t="e">
        <f>ROUND(EXP(LN($K38)+'Valeur de calcul'!$G$8),3)</f>
        <v>#NUM!</v>
      </c>
      <c r="O38" s="6" t="e">
        <f>ROUND(EXP(LN($K38)+2*'Valeur de calcul'!$G$8),3)</f>
        <v>#NUM!</v>
      </c>
      <c r="P38" s="6" t="str">
        <f t="shared" si="1"/>
        <v xml:space="preserve"> </v>
      </c>
      <c r="Q38" s="11"/>
      <c r="R38" s="5" t="e">
        <f>ROUND(EXP((LN($B38)*'Valeur de calcul'!$H$4)+($C38*'Valeur de calcul'!$H$5)+(LN($D38)*'Valeur de calcul'!$H$6)+(LN($E38)*'Valeur de calcul'!$H$7)+'Valeur de calcul'!$H$3),1)</f>
        <v>#NUM!</v>
      </c>
      <c r="S38" s="11" t="e">
        <f>ROUND(EXP(LN($R38)-2*'Valeur de calcul'!$H$8),1)</f>
        <v>#NUM!</v>
      </c>
      <c r="T38" s="11" t="e">
        <f>ROUND(EXP(LN($R38)-1*'Valeur de calcul'!$H$8),1)</f>
        <v>#NUM!</v>
      </c>
      <c r="U38" s="11" t="e">
        <f>ROUND(EXP(LN($R38)+1*'Valeur de calcul'!$H$8),1)</f>
        <v>#NUM!</v>
      </c>
      <c r="V38" s="11" t="e">
        <f>ROUND(EXP(LN($R38)+2*'Valeur de calcul'!$H$8),1)</f>
        <v>#NUM!</v>
      </c>
      <c r="W38" s="11" t="str">
        <f t="shared" si="2"/>
        <v xml:space="preserve"> </v>
      </c>
      <c r="X38" s="11"/>
      <c r="Y38" s="4" t="e">
        <f t="shared" si="3"/>
        <v>#NUM!</v>
      </c>
      <c r="Z38" s="11" t="e">
        <f>IF(Y38=0," ",IF($Y38&lt;EXP(-2*'Valeur de calcul'!$G$8),"très basse", IF('Prairie permanente 0-20 cm'!$Y38&lt;EXP(-1*'Valeur de calcul'!$G$8),"basse",IF('Prairie permanente 0-20 cm'!$Y38&gt;EXP(2*'Valeur de calcul'!$G$8),"très élevée",IF('Prairie permanente 0-20 cm'!$Y38&gt;EXP('Valeur de calcul'!$G$8),"élevée","normal")))))</f>
        <v>#NUM!</v>
      </c>
      <c r="AA38" s="11" t="e">
        <f t="shared" si="4"/>
        <v>#NUM!</v>
      </c>
      <c r="AB38" s="11" t="e">
        <f>IF(AA38=0," ",IF($AA38&lt;EXP(-2*'Valeur de calcul'!$H$8),"très basse", IF('Prairie permanente 0-20 cm'!$AA38&lt;EXP(-1*'Valeur de calcul'!$H$8),"basse",IF('Prairie permanente 0-20 cm'!$AA38&gt;EXP(2*'Valeur de calcul'!$H$8),"très élevée",IF('Prairie permanente 0-20 cm'!$AA38&gt;EXP('Valeur de calcul'!$H$8),"élevée","normal")))))</f>
        <v>#NUM!</v>
      </c>
      <c r="AC38" s="11"/>
      <c r="AD38" s="11" t="e">
        <f t="shared" si="5"/>
        <v>#DIV/0!</v>
      </c>
      <c r="AE38" s="11" t="e">
        <f t="shared" si="6"/>
        <v>#DIV/0!</v>
      </c>
    </row>
    <row r="39" spans="1:31" x14ac:dyDescent="0.25">
      <c r="A39" s="10"/>
      <c r="B39" s="9"/>
      <c r="C39" s="9"/>
      <c r="D39" s="9"/>
      <c r="E39" s="9"/>
      <c r="F39" s="9"/>
      <c r="G39" s="9"/>
      <c r="H39" s="9"/>
      <c r="I39" s="11"/>
      <c r="J39" s="11">
        <f t="shared" si="0"/>
        <v>0</v>
      </c>
      <c r="K39" s="6" t="e">
        <f>ROUND((EXP(LN($B39)*'Valeur de calcul'!$G$4+$C39*'Valeur de calcul'!$G$5+LN($D39)*'Valeur de calcul'!$G$6+LN($E39)*'Valeur de calcul'!$G$7+'Valeur de calcul'!$G$3)/24)/(44/12),3)</f>
        <v>#NUM!</v>
      </c>
      <c r="L39" s="6" t="e">
        <f>ROUND(EXP(LN($K39)-2*'Valeur de calcul'!$G$8),3)</f>
        <v>#NUM!</v>
      </c>
      <c r="M39" s="6" t="e">
        <f>ROUND(EXP(LN($K39)-'Valeur de calcul'!$G$8),3)</f>
        <v>#NUM!</v>
      </c>
      <c r="N39" s="6" t="e">
        <f>ROUND(EXP(LN($K39)+'Valeur de calcul'!$G$8),3)</f>
        <v>#NUM!</v>
      </c>
      <c r="O39" s="6" t="e">
        <f>ROUND(EXP(LN($K39)+2*'Valeur de calcul'!$G$8),3)</f>
        <v>#NUM!</v>
      </c>
      <c r="P39" s="6" t="str">
        <f t="shared" si="1"/>
        <v xml:space="preserve"> </v>
      </c>
      <c r="Q39" s="11"/>
      <c r="R39" s="5" t="e">
        <f>ROUND(EXP((LN($B39)*'Valeur de calcul'!$H$4)+($C39*'Valeur de calcul'!$H$5)+(LN($D39)*'Valeur de calcul'!$H$6)+(LN($E39)*'Valeur de calcul'!$H$7)+'Valeur de calcul'!$H$3),1)</f>
        <v>#NUM!</v>
      </c>
      <c r="S39" s="11" t="e">
        <f>ROUND(EXP(LN($R39)-2*'Valeur de calcul'!$H$8),1)</f>
        <v>#NUM!</v>
      </c>
      <c r="T39" s="11" t="e">
        <f>ROUND(EXP(LN($R39)-1*'Valeur de calcul'!$H$8),1)</f>
        <v>#NUM!</v>
      </c>
      <c r="U39" s="11" t="e">
        <f>ROUND(EXP(LN($R39)+1*'Valeur de calcul'!$H$8),1)</f>
        <v>#NUM!</v>
      </c>
      <c r="V39" s="11" t="e">
        <f>ROUND(EXP(LN($R39)+2*'Valeur de calcul'!$H$8),1)</f>
        <v>#NUM!</v>
      </c>
      <c r="W39" s="11" t="str">
        <f t="shared" si="2"/>
        <v xml:space="preserve"> </v>
      </c>
      <c r="X39" s="11"/>
      <c r="Y39" s="4" t="e">
        <f t="shared" si="3"/>
        <v>#NUM!</v>
      </c>
      <c r="Z39" s="11" t="e">
        <f>IF(Y39=0," ",IF($Y39&lt;EXP(-2*'Valeur de calcul'!$G$8),"très basse", IF('Prairie permanente 0-20 cm'!$Y39&lt;EXP(-1*'Valeur de calcul'!$G$8),"basse",IF('Prairie permanente 0-20 cm'!$Y39&gt;EXP(2*'Valeur de calcul'!$G$8),"très élevée",IF('Prairie permanente 0-20 cm'!$Y39&gt;EXP('Valeur de calcul'!$G$8),"élevée","normal")))))</f>
        <v>#NUM!</v>
      </c>
      <c r="AA39" s="11" t="e">
        <f t="shared" si="4"/>
        <v>#NUM!</v>
      </c>
      <c r="AB39" s="11" t="e">
        <f>IF(AA39=0," ",IF($AA39&lt;EXP(-2*'Valeur de calcul'!$H$8),"très basse", IF('Prairie permanente 0-20 cm'!$AA39&lt;EXP(-1*'Valeur de calcul'!$H$8),"basse",IF('Prairie permanente 0-20 cm'!$AA39&gt;EXP(2*'Valeur de calcul'!$H$8),"très élevée",IF('Prairie permanente 0-20 cm'!$AA39&gt;EXP('Valeur de calcul'!$H$8),"élevée","normal")))))</f>
        <v>#NUM!</v>
      </c>
      <c r="AC39" s="11"/>
      <c r="AD39" s="11" t="e">
        <f t="shared" si="5"/>
        <v>#DIV/0!</v>
      </c>
      <c r="AE39" s="11" t="e">
        <f t="shared" si="6"/>
        <v>#DIV/0!</v>
      </c>
    </row>
    <row r="40" spans="1:31" x14ac:dyDescent="0.25">
      <c r="A40" s="10"/>
      <c r="B40" s="9"/>
      <c r="C40" s="9"/>
      <c r="D40" s="9"/>
      <c r="E40" s="9"/>
      <c r="F40" s="9"/>
      <c r="G40" s="9"/>
      <c r="H40" s="9"/>
      <c r="I40" s="11"/>
      <c r="J40" s="11">
        <f t="shared" si="0"/>
        <v>0</v>
      </c>
      <c r="K40" s="6" t="e">
        <f>ROUND((EXP(LN($B40)*'Valeur de calcul'!$G$4+$C40*'Valeur de calcul'!$G$5+LN($D40)*'Valeur de calcul'!$G$6+LN($E40)*'Valeur de calcul'!$G$7+'Valeur de calcul'!$G$3)/24)/(44/12),3)</f>
        <v>#NUM!</v>
      </c>
      <c r="L40" s="6" t="e">
        <f>ROUND(EXP(LN($K40)-2*'Valeur de calcul'!$G$8),3)</f>
        <v>#NUM!</v>
      </c>
      <c r="M40" s="6" t="e">
        <f>ROUND(EXP(LN($K40)-'Valeur de calcul'!$G$8),3)</f>
        <v>#NUM!</v>
      </c>
      <c r="N40" s="6" t="e">
        <f>ROUND(EXP(LN($K40)+'Valeur de calcul'!$G$8),3)</f>
        <v>#NUM!</v>
      </c>
      <c r="O40" s="6" t="e">
        <f>ROUND(EXP(LN($K40)+2*'Valeur de calcul'!$G$8),3)</f>
        <v>#NUM!</v>
      </c>
      <c r="P40" s="6" t="str">
        <f t="shared" si="1"/>
        <v xml:space="preserve"> </v>
      </c>
      <c r="Q40" s="11"/>
      <c r="R40" s="5" t="e">
        <f>ROUND(EXP((LN($B40)*'Valeur de calcul'!$H$4)+($C40*'Valeur de calcul'!$H$5)+(LN($D40)*'Valeur de calcul'!$H$6)+(LN($E40)*'Valeur de calcul'!$H$7)+'Valeur de calcul'!$H$3),1)</f>
        <v>#NUM!</v>
      </c>
      <c r="S40" s="11" t="e">
        <f>ROUND(EXP(LN($R40)-2*'Valeur de calcul'!$H$8),1)</f>
        <v>#NUM!</v>
      </c>
      <c r="T40" s="11" t="e">
        <f>ROUND(EXP(LN($R40)-1*'Valeur de calcul'!$H$8),1)</f>
        <v>#NUM!</v>
      </c>
      <c r="U40" s="11" t="e">
        <f>ROUND(EXP(LN($R40)+1*'Valeur de calcul'!$H$8),1)</f>
        <v>#NUM!</v>
      </c>
      <c r="V40" s="11" t="e">
        <f>ROUND(EXP(LN($R40)+2*'Valeur de calcul'!$H$8),1)</f>
        <v>#NUM!</v>
      </c>
      <c r="W40" s="11" t="str">
        <f t="shared" si="2"/>
        <v xml:space="preserve"> </v>
      </c>
      <c r="X40" s="11"/>
      <c r="Y40" s="4" t="e">
        <f t="shared" si="3"/>
        <v>#NUM!</v>
      </c>
      <c r="Z40" s="11" t="e">
        <f>IF(Y40=0," ",IF($Y40&lt;EXP(-2*'Valeur de calcul'!$G$8),"très basse", IF('Prairie permanente 0-20 cm'!$Y40&lt;EXP(-1*'Valeur de calcul'!$G$8),"basse",IF('Prairie permanente 0-20 cm'!$Y40&gt;EXP(2*'Valeur de calcul'!$G$8),"très élevée",IF('Prairie permanente 0-20 cm'!$Y40&gt;EXP('Valeur de calcul'!$G$8),"élevée","normal")))))</f>
        <v>#NUM!</v>
      </c>
      <c r="AA40" s="11" t="e">
        <f t="shared" si="4"/>
        <v>#NUM!</v>
      </c>
      <c r="AB40" s="11" t="e">
        <f>IF(AA40=0," ",IF($AA40&lt;EXP(-2*'Valeur de calcul'!$H$8),"très basse", IF('Prairie permanente 0-20 cm'!$AA40&lt;EXP(-1*'Valeur de calcul'!$H$8),"basse",IF('Prairie permanente 0-20 cm'!$AA40&gt;EXP(2*'Valeur de calcul'!$H$8),"très élevée",IF('Prairie permanente 0-20 cm'!$AA40&gt;EXP('Valeur de calcul'!$H$8),"élevée","normal")))))</f>
        <v>#NUM!</v>
      </c>
      <c r="AC40" s="11"/>
      <c r="AD40" s="11" t="e">
        <f t="shared" si="5"/>
        <v>#DIV/0!</v>
      </c>
      <c r="AE40" s="11" t="e">
        <f t="shared" si="6"/>
        <v>#DIV/0!</v>
      </c>
    </row>
    <row r="41" spans="1:31" x14ac:dyDescent="0.25">
      <c r="A41" s="10"/>
      <c r="B41" s="9"/>
      <c r="C41" s="9"/>
      <c r="D41" s="9"/>
      <c r="E41" s="9"/>
      <c r="F41" s="9"/>
      <c r="G41" s="9"/>
      <c r="H41" s="9"/>
      <c r="I41" s="11"/>
      <c r="J41" s="11">
        <f t="shared" si="0"/>
        <v>0</v>
      </c>
      <c r="K41" s="6" t="e">
        <f>ROUND((EXP(LN($B41)*'Valeur de calcul'!$G$4+$C41*'Valeur de calcul'!$G$5+LN($D41)*'Valeur de calcul'!$G$6+LN($E41)*'Valeur de calcul'!$G$7+'Valeur de calcul'!$G$3)/24)/(44/12),3)</f>
        <v>#NUM!</v>
      </c>
      <c r="L41" s="6" t="e">
        <f>ROUND(EXP(LN($K41)-2*'Valeur de calcul'!$G$8),3)</f>
        <v>#NUM!</v>
      </c>
      <c r="M41" s="6" t="e">
        <f>ROUND(EXP(LN($K41)-'Valeur de calcul'!$G$8),3)</f>
        <v>#NUM!</v>
      </c>
      <c r="N41" s="6" t="e">
        <f>ROUND(EXP(LN($K41)+'Valeur de calcul'!$G$8),3)</f>
        <v>#NUM!</v>
      </c>
      <c r="O41" s="6" t="e">
        <f>ROUND(EXP(LN($K41)+2*'Valeur de calcul'!$G$8),3)</f>
        <v>#NUM!</v>
      </c>
      <c r="P41" s="6" t="str">
        <f t="shared" si="1"/>
        <v xml:space="preserve"> </v>
      </c>
      <c r="Q41" s="11"/>
      <c r="R41" s="5" t="e">
        <f>ROUND(EXP((LN($B41)*'Valeur de calcul'!$H$4)+($C41*'Valeur de calcul'!$H$5)+(LN($D41)*'Valeur de calcul'!$H$6)+(LN($E41)*'Valeur de calcul'!$H$7)+'Valeur de calcul'!$H$3),1)</f>
        <v>#NUM!</v>
      </c>
      <c r="S41" s="11" t="e">
        <f>ROUND(EXP(LN($R41)-2*'Valeur de calcul'!$H$8),1)</f>
        <v>#NUM!</v>
      </c>
      <c r="T41" s="11" t="e">
        <f>ROUND(EXP(LN($R41)-1*'Valeur de calcul'!$H$8),1)</f>
        <v>#NUM!</v>
      </c>
      <c r="U41" s="11" t="e">
        <f>ROUND(EXP(LN($R41)+1*'Valeur de calcul'!$H$8),1)</f>
        <v>#NUM!</v>
      </c>
      <c r="V41" s="11" t="e">
        <f>ROUND(EXP(LN($R41)+2*'Valeur de calcul'!$H$8),1)</f>
        <v>#NUM!</v>
      </c>
      <c r="W41" s="11" t="str">
        <f t="shared" si="2"/>
        <v xml:space="preserve"> </v>
      </c>
      <c r="X41" s="11"/>
      <c r="Y41" s="4" t="e">
        <f t="shared" si="3"/>
        <v>#NUM!</v>
      </c>
      <c r="Z41" s="11" t="e">
        <f>IF(Y41=0," ",IF($Y41&lt;EXP(-2*'Valeur de calcul'!$G$8),"très basse", IF('Prairie permanente 0-20 cm'!$Y41&lt;EXP(-1*'Valeur de calcul'!$G$8),"basse",IF('Prairie permanente 0-20 cm'!$Y41&gt;EXP(2*'Valeur de calcul'!$G$8),"très élevée",IF('Prairie permanente 0-20 cm'!$Y41&gt;EXP('Valeur de calcul'!$G$8),"élevée","normal")))))</f>
        <v>#NUM!</v>
      </c>
      <c r="AA41" s="11" t="e">
        <f t="shared" si="4"/>
        <v>#NUM!</v>
      </c>
      <c r="AB41" s="11" t="e">
        <f>IF(AA41=0," ",IF($AA41&lt;EXP(-2*'Valeur de calcul'!$H$8),"très basse", IF('Prairie permanente 0-20 cm'!$AA41&lt;EXP(-1*'Valeur de calcul'!$H$8),"basse",IF('Prairie permanente 0-20 cm'!$AA41&gt;EXP(2*'Valeur de calcul'!$H$8),"très élevée",IF('Prairie permanente 0-20 cm'!$AA41&gt;EXP('Valeur de calcul'!$H$8),"élevée","normal")))))</f>
        <v>#NUM!</v>
      </c>
      <c r="AC41" s="11"/>
      <c r="AD41" s="11" t="e">
        <f t="shared" si="5"/>
        <v>#DIV/0!</v>
      </c>
      <c r="AE41" s="11" t="e">
        <f t="shared" si="6"/>
        <v>#DIV/0!</v>
      </c>
    </row>
    <row r="42" spans="1:31" x14ac:dyDescent="0.25">
      <c r="A42" s="10"/>
      <c r="B42" s="9"/>
      <c r="C42" s="9"/>
      <c r="D42" s="9"/>
      <c r="E42" s="9"/>
      <c r="F42" s="9"/>
      <c r="G42" s="9"/>
      <c r="H42" s="9"/>
      <c r="I42" s="11"/>
      <c r="J42" s="11">
        <f t="shared" si="0"/>
        <v>0</v>
      </c>
      <c r="K42" s="6" t="e">
        <f>ROUND((EXP(LN($B42)*'Valeur de calcul'!$G$4+$C42*'Valeur de calcul'!$G$5+LN($D42)*'Valeur de calcul'!$G$6+LN($E42)*'Valeur de calcul'!$G$7+'Valeur de calcul'!$G$3)/24)/(44/12),3)</f>
        <v>#NUM!</v>
      </c>
      <c r="L42" s="6" t="e">
        <f>ROUND(EXP(LN($K42)-2*'Valeur de calcul'!$G$8),3)</f>
        <v>#NUM!</v>
      </c>
      <c r="M42" s="6" t="e">
        <f>ROUND(EXP(LN($K42)-'Valeur de calcul'!$G$8),3)</f>
        <v>#NUM!</v>
      </c>
      <c r="N42" s="6" t="e">
        <f>ROUND(EXP(LN($K42)+'Valeur de calcul'!$G$8),3)</f>
        <v>#NUM!</v>
      </c>
      <c r="O42" s="6" t="e">
        <f>ROUND(EXP(LN($K42)+2*'Valeur de calcul'!$G$8),3)</f>
        <v>#NUM!</v>
      </c>
      <c r="P42" s="6" t="str">
        <f t="shared" si="1"/>
        <v xml:space="preserve"> </v>
      </c>
      <c r="Q42" s="11"/>
      <c r="R42" s="5" t="e">
        <f>ROUND(EXP((LN($B42)*'Valeur de calcul'!$H$4)+($C42*'Valeur de calcul'!$H$5)+(LN($D42)*'Valeur de calcul'!$H$6)+(LN($E42)*'Valeur de calcul'!$H$7)+'Valeur de calcul'!$H$3),1)</f>
        <v>#NUM!</v>
      </c>
      <c r="S42" s="11" t="e">
        <f>ROUND(EXP(LN($R42)-2*'Valeur de calcul'!$H$8),1)</f>
        <v>#NUM!</v>
      </c>
      <c r="T42" s="11" t="e">
        <f>ROUND(EXP(LN($R42)-1*'Valeur de calcul'!$H$8),1)</f>
        <v>#NUM!</v>
      </c>
      <c r="U42" s="11" t="e">
        <f>ROUND(EXP(LN($R42)+1*'Valeur de calcul'!$H$8),1)</f>
        <v>#NUM!</v>
      </c>
      <c r="V42" s="11" t="e">
        <f>ROUND(EXP(LN($R42)+2*'Valeur de calcul'!$H$8),1)</f>
        <v>#NUM!</v>
      </c>
      <c r="W42" s="11" t="str">
        <f t="shared" si="2"/>
        <v xml:space="preserve"> </v>
      </c>
      <c r="X42" s="11"/>
      <c r="Y42" s="4" t="e">
        <f t="shared" si="3"/>
        <v>#NUM!</v>
      </c>
      <c r="Z42" s="11" t="e">
        <f>IF(Y42=0," ",IF($Y42&lt;EXP(-2*'Valeur de calcul'!$G$8),"très basse", IF('Prairie permanente 0-20 cm'!$Y42&lt;EXP(-1*'Valeur de calcul'!$G$8),"basse",IF('Prairie permanente 0-20 cm'!$Y42&gt;EXP(2*'Valeur de calcul'!$G$8),"très élevée",IF('Prairie permanente 0-20 cm'!$Y42&gt;EXP('Valeur de calcul'!$G$8),"élevée","normal")))))</f>
        <v>#NUM!</v>
      </c>
      <c r="AA42" s="11" t="e">
        <f t="shared" si="4"/>
        <v>#NUM!</v>
      </c>
      <c r="AB42" s="11" t="e">
        <f>IF(AA42=0," ",IF($AA42&lt;EXP(-2*'Valeur de calcul'!$H$8),"très basse", IF('Prairie permanente 0-20 cm'!$AA42&lt;EXP(-1*'Valeur de calcul'!$H$8),"basse",IF('Prairie permanente 0-20 cm'!$AA42&gt;EXP(2*'Valeur de calcul'!$H$8),"très élevée",IF('Prairie permanente 0-20 cm'!$AA42&gt;EXP('Valeur de calcul'!$H$8),"élevée","normal")))))</f>
        <v>#NUM!</v>
      </c>
      <c r="AC42" s="11"/>
      <c r="AD42" s="11" t="e">
        <f t="shared" si="5"/>
        <v>#DIV/0!</v>
      </c>
      <c r="AE42" s="11" t="e">
        <f t="shared" si="6"/>
        <v>#DIV/0!</v>
      </c>
    </row>
    <row r="43" spans="1:31" x14ac:dyDescent="0.25">
      <c r="A43" s="10"/>
      <c r="B43" s="9"/>
      <c r="C43" s="9"/>
      <c r="D43" s="9"/>
      <c r="E43" s="9"/>
      <c r="F43" s="9"/>
      <c r="G43" s="9"/>
      <c r="H43" s="9"/>
      <c r="I43" s="11"/>
      <c r="J43" s="11">
        <f t="shared" si="0"/>
        <v>0</v>
      </c>
      <c r="K43" s="6" t="e">
        <f>ROUND((EXP(LN($B43)*'Valeur de calcul'!$G$4+$C43*'Valeur de calcul'!$G$5+LN($D43)*'Valeur de calcul'!$G$6+LN($E43)*'Valeur de calcul'!$G$7+'Valeur de calcul'!$G$3)/24)/(44/12),3)</f>
        <v>#NUM!</v>
      </c>
      <c r="L43" s="6" t="e">
        <f>ROUND(EXP(LN($K43)-2*'Valeur de calcul'!$G$8),3)</f>
        <v>#NUM!</v>
      </c>
      <c r="M43" s="6" t="e">
        <f>ROUND(EXP(LN($K43)-'Valeur de calcul'!$G$8),3)</f>
        <v>#NUM!</v>
      </c>
      <c r="N43" s="6" t="e">
        <f>ROUND(EXP(LN($K43)+'Valeur de calcul'!$G$8),3)</f>
        <v>#NUM!</v>
      </c>
      <c r="O43" s="6" t="e">
        <f>ROUND(EXP(LN($K43)+2*'Valeur de calcul'!$G$8),3)</f>
        <v>#NUM!</v>
      </c>
      <c r="P43" s="6" t="str">
        <f t="shared" si="1"/>
        <v xml:space="preserve"> </v>
      </c>
      <c r="Q43" s="11"/>
      <c r="R43" s="5" t="e">
        <f>ROUND(EXP((LN($B43)*'Valeur de calcul'!$H$4)+($C43*'Valeur de calcul'!$H$5)+(LN($D43)*'Valeur de calcul'!$H$6)+(LN($E43)*'Valeur de calcul'!$H$7)+'Valeur de calcul'!$H$3),1)</f>
        <v>#NUM!</v>
      </c>
      <c r="S43" s="11" t="e">
        <f>ROUND(EXP(LN($R43)-2*'Valeur de calcul'!$H$8),1)</f>
        <v>#NUM!</v>
      </c>
      <c r="T43" s="11" t="e">
        <f>ROUND(EXP(LN($R43)-1*'Valeur de calcul'!$H$8),1)</f>
        <v>#NUM!</v>
      </c>
      <c r="U43" s="11" t="e">
        <f>ROUND(EXP(LN($R43)+1*'Valeur de calcul'!$H$8),1)</f>
        <v>#NUM!</v>
      </c>
      <c r="V43" s="11" t="e">
        <f>ROUND(EXP(LN($R43)+2*'Valeur de calcul'!$H$8),1)</f>
        <v>#NUM!</v>
      </c>
      <c r="W43" s="11" t="str">
        <f t="shared" si="2"/>
        <v xml:space="preserve"> </v>
      </c>
      <c r="X43" s="11"/>
      <c r="Y43" s="4" t="e">
        <f t="shared" si="3"/>
        <v>#NUM!</v>
      </c>
      <c r="Z43" s="11" t="e">
        <f>IF(Y43=0," ",IF($Y43&lt;EXP(-2*'Valeur de calcul'!$G$8),"très basse", IF('Prairie permanente 0-20 cm'!$Y43&lt;EXP(-1*'Valeur de calcul'!$G$8),"basse",IF('Prairie permanente 0-20 cm'!$Y43&gt;EXP(2*'Valeur de calcul'!$G$8),"très élevée",IF('Prairie permanente 0-20 cm'!$Y43&gt;EXP('Valeur de calcul'!$G$8),"élevée","normal")))))</f>
        <v>#NUM!</v>
      </c>
      <c r="AA43" s="11" t="e">
        <f t="shared" si="4"/>
        <v>#NUM!</v>
      </c>
      <c r="AB43" s="11" t="e">
        <f>IF(AA43=0," ",IF($AA43&lt;EXP(-2*'Valeur de calcul'!$H$8),"très basse", IF('Prairie permanente 0-20 cm'!$AA43&lt;EXP(-1*'Valeur de calcul'!$H$8),"basse",IF('Prairie permanente 0-20 cm'!$AA43&gt;EXP(2*'Valeur de calcul'!$H$8),"très élevée",IF('Prairie permanente 0-20 cm'!$AA43&gt;EXP('Valeur de calcul'!$H$8),"élevée","normal")))))</f>
        <v>#NUM!</v>
      </c>
      <c r="AC43" s="11"/>
      <c r="AD43" s="11" t="e">
        <f t="shared" si="5"/>
        <v>#DIV/0!</v>
      </c>
      <c r="AE43" s="11" t="e">
        <f t="shared" si="6"/>
        <v>#DIV/0!</v>
      </c>
    </row>
    <row r="44" spans="1:31" x14ac:dyDescent="0.25">
      <c r="A44" s="10"/>
      <c r="B44" s="9"/>
      <c r="C44" s="9"/>
      <c r="D44" s="9"/>
      <c r="E44" s="9"/>
      <c r="F44" s="9"/>
      <c r="G44" s="9"/>
      <c r="H44" s="9"/>
      <c r="I44" s="11"/>
      <c r="J44" s="11">
        <f t="shared" si="0"/>
        <v>0</v>
      </c>
      <c r="K44" s="6" t="e">
        <f>ROUND((EXP(LN($B44)*'Valeur de calcul'!$G$4+$C44*'Valeur de calcul'!$G$5+LN($D44)*'Valeur de calcul'!$G$6+LN($E44)*'Valeur de calcul'!$G$7+'Valeur de calcul'!$G$3)/24)/(44/12),3)</f>
        <v>#NUM!</v>
      </c>
      <c r="L44" s="6" t="e">
        <f>ROUND(EXP(LN($K44)-2*'Valeur de calcul'!$G$8),3)</f>
        <v>#NUM!</v>
      </c>
      <c r="M44" s="6" t="e">
        <f>ROUND(EXP(LN($K44)-'Valeur de calcul'!$G$8),3)</f>
        <v>#NUM!</v>
      </c>
      <c r="N44" s="6" t="e">
        <f>ROUND(EXP(LN($K44)+'Valeur de calcul'!$G$8),3)</f>
        <v>#NUM!</v>
      </c>
      <c r="O44" s="6" t="e">
        <f>ROUND(EXP(LN($K44)+2*'Valeur de calcul'!$G$8),3)</f>
        <v>#NUM!</v>
      </c>
      <c r="P44" s="6" t="str">
        <f t="shared" si="1"/>
        <v xml:space="preserve"> </v>
      </c>
      <c r="Q44" s="11"/>
      <c r="R44" s="5" t="e">
        <f>ROUND(EXP((LN($B44)*'Valeur de calcul'!$H$4)+($C44*'Valeur de calcul'!$H$5)+(LN($D44)*'Valeur de calcul'!$H$6)+(LN($E44)*'Valeur de calcul'!$H$7)+'Valeur de calcul'!$H$3),1)</f>
        <v>#NUM!</v>
      </c>
      <c r="S44" s="11" t="e">
        <f>ROUND(EXP(LN($R44)-2*'Valeur de calcul'!$H$8),1)</f>
        <v>#NUM!</v>
      </c>
      <c r="T44" s="11" t="e">
        <f>ROUND(EXP(LN($R44)-1*'Valeur de calcul'!$H$8),1)</f>
        <v>#NUM!</v>
      </c>
      <c r="U44" s="11" t="e">
        <f>ROUND(EXP(LN($R44)+1*'Valeur de calcul'!$H$8),1)</f>
        <v>#NUM!</v>
      </c>
      <c r="V44" s="11" t="e">
        <f>ROUND(EXP(LN($R44)+2*'Valeur de calcul'!$H$8),1)</f>
        <v>#NUM!</v>
      </c>
      <c r="W44" s="11" t="str">
        <f t="shared" si="2"/>
        <v xml:space="preserve"> </v>
      </c>
      <c r="X44" s="11"/>
      <c r="Y44" s="4" t="e">
        <f t="shared" si="3"/>
        <v>#NUM!</v>
      </c>
      <c r="Z44" s="11" t="e">
        <f>IF(Y44=0," ",IF($Y44&lt;EXP(-2*'Valeur de calcul'!$G$8),"très basse", IF('Prairie permanente 0-20 cm'!$Y44&lt;EXP(-1*'Valeur de calcul'!$G$8),"basse",IF('Prairie permanente 0-20 cm'!$Y44&gt;EXP(2*'Valeur de calcul'!$G$8),"très élevée",IF('Prairie permanente 0-20 cm'!$Y44&gt;EXP('Valeur de calcul'!$G$8),"élevée","normal")))))</f>
        <v>#NUM!</v>
      </c>
      <c r="AA44" s="11" t="e">
        <f t="shared" si="4"/>
        <v>#NUM!</v>
      </c>
      <c r="AB44" s="11" t="e">
        <f>IF(AA44=0," ",IF($AA44&lt;EXP(-2*'Valeur de calcul'!$H$8),"très basse", IF('Prairie permanente 0-20 cm'!$AA44&lt;EXP(-1*'Valeur de calcul'!$H$8),"basse",IF('Prairie permanente 0-20 cm'!$AA44&gt;EXP(2*'Valeur de calcul'!$H$8),"très élevée",IF('Prairie permanente 0-20 cm'!$AA44&gt;EXP('Valeur de calcul'!$H$8),"élevée","normal")))))</f>
        <v>#NUM!</v>
      </c>
      <c r="AC44" s="11"/>
      <c r="AD44" s="11" t="e">
        <f t="shared" si="5"/>
        <v>#DIV/0!</v>
      </c>
      <c r="AE44" s="11" t="e">
        <f t="shared" si="6"/>
        <v>#DIV/0!</v>
      </c>
    </row>
    <row r="45" spans="1:31" x14ac:dyDescent="0.25">
      <c r="A45" s="10"/>
      <c r="B45" s="9"/>
      <c r="C45" s="9"/>
      <c r="D45" s="9"/>
      <c r="E45" s="9"/>
      <c r="F45" s="9"/>
      <c r="G45" s="9"/>
      <c r="H45" s="9"/>
      <c r="I45" s="11"/>
      <c r="J45" s="11">
        <f t="shared" si="0"/>
        <v>0</v>
      </c>
      <c r="K45" s="6" t="e">
        <f>ROUND((EXP(LN($B45)*'Valeur de calcul'!$G$4+$C45*'Valeur de calcul'!$G$5+LN($D45)*'Valeur de calcul'!$G$6+LN($E45)*'Valeur de calcul'!$G$7+'Valeur de calcul'!$G$3)/24)/(44/12),3)</f>
        <v>#NUM!</v>
      </c>
      <c r="L45" s="6" t="e">
        <f>ROUND(EXP(LN($K45)-2*'Valeur de calcul'!$G$8),3)</f>
        <v>#NUM!</v>
      </c>
      <c r="M45" s="6" t="e">
        <f>ROUND(EXP(LN($K45)-'Valeur de calcul'!$G$8),3)</f>
        <v>#NUM!</v>
      </c>
      <c r="N45" s="6" t="e">
        <f>ROUND(EXP(LN($K45)+'Valeur de calcul'!$G$8),3)</f>
        <v>#NUM!</v>
      </c>
      <c r="O45" s="6" t="e">
        <f>ROUND(EXP(LN($K45)+2*'Valeur de calcul'!$G$8),3)</f>
        <v>#NUM!</v>
      </c>
      <c r="P45" s="6" t="str">
        <f t="shared" si="1"/>
        <v xml:space="preserve"> </v>
      </c>
      <c r="Q45" s="11"/>
      <c r="R45" s="5" t="e">
        <f>ROUND(EXP((LN($B45)*'Valeur de calcul'!$H$4)+($C45*'Valeur de calcul'!$H$5)+(LN($D45)*'Valeur de calcul'!$H$6)+(LN($E45)*'Valeur de calcul'!$H$7)+'Valeur de calcul'!$H$3),1)</f>
        <v>#NUM!</v>
      </c>
      <c r="S45" s="11" t="e">
        <f>ROUND(EXP(LN($R45)-2*'Valeur de calcul'!$H$8),1)</f>
        <v>#NUM!</v>
      </c>
      <c r="T45" s="11" t="e">
        <f>ROUND(EXP(LN($R45)-1*'Valeur de calcul'!$H$8),1)</f>
        <v>#NUM!</v>
      </c>
      <c r="U45" s="11" t="e">
        <f>ROUND(EXP(LN($R45)+1*'Valeur de calcul'!$H$8),1)</f>
        <v>#NUM!</v>
      </c>
      <c r="V45" s="11" t="e">
        <f>ROUND(EXP(LN($R45)+2*'Valeur de calcul'!$H$8),1)</f>
        <v>#NUM!</v>
      </c>
      <c r="W45" s="11" t="str">
        <f t="shared" si="2"/>
        <v xml:space="preserve"> </v>
      </c>
      <c r="X45" s="11"/>
      <c r="Y45" s="4" t="e">
        <f t="shared" si="3"/>
        <v>#NUM!</v>
      </c>
      <c r="Z45" s="11" t="e">
        <f>IF(Y45=0," ",IF($Y45&lt;EXP(-2*'Valeur de calcul'!$G$8),"très basse", IF('Prairie permanente 0-20 cm'!$Y45&lt;EXP(-1*'Valeur de calcul'!$G$8),"basse",IF('Prairie permanente 0-20 cm'!$Y45&gt;EXP(2*'Valeur de calcul'!$G$8),"très élevée",IF('Prairie permanente 0-20 cm'!$Y45&gt;EXP('Valeur de calcul'!$G$8),"élevée","normal")))))</f>
        <v>#NUM!</v>
      </c>
      <c r="AA45" s="11" t="e">
        <f t="shared" si="4"/>
        <v>#NUM!</v>
      </c>
      <c r="AB45" s="11" t="e">
        <f>IF(AA45=0," ",IF($AA45&lt;EXP(-2*'Valeur de calcul'!$H$8),"très basse", IF('Prairie permanente 0-20 cm'!$AA45&lt;EXP(-1*'Valeur de calcul'!$H$8),"basse",IF('Prairie permanente 0-20 cm'!$AA45&gt;EXP(2*'Valeur de calcul'!$H$8),"très élevée",IF('Prairie permanente 0-20 cm'!$AA45&gt;EXP('Valeur de calcul'!$H$8),"élevée","normal")))))</f>
        <v>#NUM!</v>
      </c>
      <c r="AC45" s="11"/>
      <c r="AD45" s="11" t="e">
        <f t="shared" si="5"/>
        <v>#DIV/0!</v>
      </c>
      <c r="AE45" s="11" t="e">
        <f t="shared" si="6"/>
        <v>#DIV/0!</v>
      </c>
    </row>
    <row r="46" spans="1:31" x14ac:dyDescent="0.25">
      <c r="A46" s="10"/>
      <c r="B46" s="9"/>
      <c r="C46" s="9"/>
      <c r="D46" s="9"/>
      <c r="E46" s="9"/>
      <c r="F46" s="9"/>
      <c r="G46" s="9"/>
      <c r="H46" s="9"/>
      <c r="I46" s="11"/>
      <c r="J46" s="11">
        <f t="shared" si="0"/>
        <v>0</v>
      </c>
      <c r="K46" s="6" t="e">
        <f>ROUND((EXP(LN($B46)*'Valeur de calcul'!$G$4+$C46*'Valeur de calcul'!$G$5+LN($D46)*'Valeur de calcul'!$G$6+LN($E46)*'Valeur de calcul'!$G$7+'Valeur de calcul'!$G$3)/24)/(44/12),3)</f>
        <v>#NUM!</v>
      </c>
      <c r="L46" s="6" t="e">
        <f>ROUND(EXP(LN($K46)-2*'Valeur de calcul'!$G$8),3)</f>
        <v>#NUM!</v>
      </c>
      <c r="M46" s="6" t="e">
        <f>ROUND(EXP(LN($K46)-'Valeur de calcul'!$G$8),3)</f>
        <v>#NUM!</v>
      </c>
      <c r="N46" s="6" t="e">
        <f>ROUND(EXP(LN($K46)+'Valeur de calcul'!$G$8),3)</f>
        <v>#NUM!</v>
      </c>
      <c r="O46" s="6" t="e">
        <f>ROUND(EXP(LN($K46)+2*'Valeur de calcul'!$G$8),3)</f>
        <v>#NUM!</v>
      </c>
      <c r="P46" s="6" t="str">
        <f t="shared" si="1"/>
        <v xml:space="preserve"> </v>
      </c>
      <c r="Q46" s="11"/>
      <c r="R46" s="5" t="e">
        <f>ROUND(EXP((LN($B46)*'Valeur de calcul'!$H$4)+($C46*'Valeur de calcul'!$H$5)+(LN($D46)*'Valeur de calcul'!$H$6)+(LN($E46)*'Valeur de calcul'!$H$7)+'Valeur de calcul'!$H$3),1)</f>
        <v>#NUM!</v>
      </c>
      <c r="S46" s="11" t="e">
        <f>ROUND(EXP(LN($R46)-2*'Valeur de calcul'!$H$8),1)</f>
        <v>#NUM!</v>
      </c>
      <c r="T46" s="11" t="e">
        <f>ROUND(EXP(LN($R46)-1*'Valeur de calcul'!$H$8),1)</f>
        <v>#NUM!</v>
      </c>
      <c r="U46" s="11" t="e">
        <f>ROUND(EXP(LN($R46)+1*'Valeur de calcul'!$H$8),1)</f>
        <v>#NUM!</v>
      </c>
      <c r="V46" s="11" t="e">
        <f>ROUND(EXP(LN($R46)+2*'Valeur de calcul'!$H$8),1)</f>
        <v>#NUM!</v>
      </c>
      <c r="W46" s="11" t="str">
        <f t="shared" si="2"/>
        <v xml:space="preserve"> </v>
      </c>
      <c r="X46" s="11"/>
      <c r="Y46" s="4" t="e">
        <f t="shared" si="3"/>
        <v>#NUM!</v>
      </c>
      <c r="Z46" s="11" t="e">
        <f>IF(Y46=0," ",IF($Y46&lt;EXP(-2*'Valeur de calcul'!$G$8),"très basse", IF('Prairie permanente 0-20 cm'!$Y46&lt;EXP(-1*'Valeur de calcul'!$G$8),"basse",IF('Prairie permanente 0-20 cm'!$Y46&gt;EXP(2*'Valeur de calcul'!$G$8),"très élevée",IF('Prairie permanente 0-20 cm'!$Y46&gt;EXP('Valeur de calcul'!$G$8),"élevée","normal")))))</f>
        <v>#NUM!</v>
      </c>
      <c r="AA46" s="11" t="e">
        <f t="shared" si="4"/>
        <v>#NUM!</v>
      </c>
      <c r="AB46" s="11" t="e">
        <f>IF(AA46=0," ",IF($AA46&lt;EXP(-2*'Valeur de calcul'!$H$8),"très basse", IF('Prairie permanente 0-20 cm'!$AA46&lt;EXP(-1*'Valeur de calcul'!$H$8),"basse",IF('Prairie permanente 0-20 cm'!$AA46&gt;EXP(2*'Valeur de calcul'!$H$8),"très élevée",IF('Prairie permanente 0-20 cm'!$AA46&gt;EXP('Valeur de calcul'!$H$8),"élevée","normal")))))</f>
        <v>#NUM!</v>
      </c>
      <c r="AC46" s="11"/>
      <c r="AD46" s="11" t="e">
        <f t="shared" si="5"/>
        <v>#DIV/0!</v>
      </c>
      <c r="AE46" s="11" t="e">
        <f t="shared" si="6"/>
        <v>#DIV/0!</v>
      </c>
    </row>
    <row r="47" spans="1:31" x14ac:dyDescent="0.25">
      <c r="A47" s="10"/>
      <c r="B47" s="9"/>
      <c r="C47" s="9"/>
      <c r="D47" s="9"/>
      <c r="E47" s="9"/>
      <c r="F47" s="9"/>
      <c r="G47" s="9"/>
      <c r="H47" s="9"/>
      <c r="I47" s="11"/>
      <c r="J47" s="11">
        <f t="shared" si="0"/>
        <v>0</v>
      </c>
      <c r="K47" s="6" t="e">
        <f>ROUND((EXP(LN($B47)*'Valeur de calcul'!$G$4+$C47*'Valeur de calcul'!$G$5+LN($D47)*'Valeur de calcul'!$G$6+LN($E47)*'Valeur de calcul'!$G$7+'Valeur de calcul'!$G$3)/24)/(44/12),3)</f>
        <v>#NUM!</v>
      </c>
      <c r="L47" s="6" t="e">
        <f>ROUND(EXP(LN($K47)-2*'Valeur de calcul'!$G$8),3)</f>
        <v>#NUM!</v>
      </c>
      <c r="M47" s="6" t="e">
        <f>ROUND(EXP(LN($K47)-'Valeur de calcul'!$G$8),3)</f>
        <v>#NUM!</v>
      </c>
      <c r="N47" s="6" t="e">
        <f>ROUND(EXP(LN($K47)+'Valeur de calcul'!$G$8),3)</f>
        <v>#NUM!</v>
      </c>
      <c r="O47" s="6" t="e">
        <f>ROUND(EXP(LN($K47)+2*'Valeur de calcul'!$G$8),3)</f>
        <v>#NUM!</v>
      </c>
      <c r="P47" s="6" t="str">
        <f t="shared" si="1"/>
        <v xml:space="preserve"> </v>
      </c>
      <c r="Q47" s="11"/>
      <c r="R47" s="5" t="e">
        <f>ROUND(EXP((LN($B47)*'Valeur de calcul'!$H$4)+($C47*'Valeur de calcul'!$H$5)+(LN($D47)*'Valeur de calcul'!$H$6)+(LN($E47)*'Valeur de calcul'!$H$7)+'Valeur de calcul'!$H$3),1)</f>
        <v>#NUM!</v>
      </c>
      <c r="S47" s="11" t="e">
        <f>ROUND(EXP(LN($R47)-2*'Valeur de calcul'!$H$8),1)</f>
        <v>#NUM!</v>
      </c>
      <c r="T47" s="11" t="e">
        <f>ROUND(EXP(LN($R47)-1*'Valeur de calcul'!$H$8),1)</f>
        <v>#NUM!</v>
      </c>
      <c r="U47" s="11" t="e">
        <f>ROUND(EXP(LN($R47)+1*'Valeur de calcul'!$H$8),1)</f>
        <v>#NUM!</v>
      </c>
      <c r="V47" s="11" t="e">
        <f>ROUND(EXP(LN($R47)+2*'Valeur de calcul'!$H$8),1)</f>
        <v>#NUM!</v>
      </c>
      <c r="W47" s="11" t="str">
        <f t="shared" si="2"/>
        <v xml:space="preserve"> </v>
      </c>
      <c r="X47" s="11"/>
      <c r="Y47" s="4" t="e">
        <f t="shared" si="3"/>
        <v>#NUM!</v>
      </c>
      <c r="Z47" s="11" t="e">
        <f>IF(Y47=0," ",IF($Y47&lt;EXP(-2*'Valeur de calcul'!$G$8),"très basse", IF('Prairie permanente 0-20 cm'!$Y47&lt;EXP(-1*'Valeur de calcul'!$G$8),"basse",IF('Prairie permanente 0-20 cm'!$Y47&gt;EXP(2*'Valeur de calcul'!$G$8),"très élevée",IF('Prairie permanente 0-20 cm'!$Y47&gt;EXP('Valeur de calcul'!$G$8),"élevée","normal")))))</f>
        <v>#NUM!</v>
      </c>
      <c r="AA47" s="11" t="e">
        <f t="shared" si="4"/>
        <v>#NUM!</v>
      </c>
      <c r="AB47" s="11" t="e">
        <f>IF(AA47=0," ",IF($AA47&lt;EXP(-2*'Valeur de calcul'!$H$8),"très basse", IF('Prairie permanente 0-20 cm'!$AA47&lt;EXP(-1*'Valeur de calcul'!$H$8),"basse",IF('Prairie permanente 0-20 cm'!$AA47&gt;EXP(2*'Valeur de calcul'!$H$8),"très élevée",IF('Prairie permanente 0-20 cm'!$AA47&gt;EXP('Valeur de calcul'!$H$8),"élevée","normal")))))</f>
        <v>#NUM!</v>
      </c>
      <c r="AC47" s="11"/>
      <c r="AD47" s="11" t="e">
        <f t="shared" si="5"/>
        <v>#DIV/0!</v>
      </c>
      <c r="AE47" s="11" t="e">
        <f t="shared" si="6"/>
        <v>#DIV/0!</v>
      </c>
    </row>
    <row r="48" spans="1:31" x14ac:dyDescent="0.25">
      <c r="A48" s="10"/>
      <c r="B48" s="9"/>
      <c r="C48" s="9"/>
      <c r="D48" s="9"/>
      <c r="E48" s="9"/>
      <c r="F48" s="9"/>
      <c r="G48" s="9"/>
      <c r="H48" s="9"/>
      <c r="I48" s="11"/>
      <c r="J48" s="11">
        <f t="shared" si="0"/>
        <v>0</v>
      </c>
      <c r="K48" s="6" t="e">
        <f>ROUND((EXP(LN($B48)*'Valeur de calcul'!$G$4+$C48*'Valeur de calcul'!$G$5+LN($D48)*'Valeur de calcul'!$G$6+LN($E48)*'Valeur de calcul'!$G$7+'Valeur de calcul'!$G$3)/24)/(44/12),3)</f>
        <v>#NUM!</v>
      </c>
      <c r="L48" s="6" t="e">
        <f>ROUND(EXP(LN($K48)-2*'Valeur de calcul'!$G$8),3)</f>
        <v>#NUM!</v>
      </c>
      <c r="M48" s="6" t="e">
        <f>ROUND(EXP(LN($K48)-'Valeur de calcul'!$G$8),3)</f>
        <v>#NUM!</v>
      </c>
      <c r="N48" s="6" t="e">
        <f>ROUND(EXP(LN($K48)+'Valeur de calcul'!$G$8),3)</f>
        <v>#NUM!</v>
      </c>
      <c r="O48" s="6" t="e">
        <f>ROUND(EXP(LN($K48)+2*'Valeur de calcul'!$G$8),3)</f>
        <v>#NUM!</v>
      </c>
      <c r="P48" s="6" t="str">
        <f t="shared" si="1"/>
        <v xml:space="preserve"> </v>
      </c>
      <c r="Q48" s="11"/>
      <c r="R48" s="5" t="e">
        <f>ROUND(EXP((LN($B48)*'Valeur de calcul'!$H$4)+($C48*'Valeur de calcul'!$H$5)+(LN($D48)*'Valeur de calcul'!$H$6)+(LN($E48)*'Valeur de calcul'!$H$7)+'Valeur de calcul'!$H$3),1)</f>
        <v>#NUM!</v>
      </c>
      <c r="S48" s="11" t="e">
        <f>ROUND(EXP(LN($R48)-2*'Valeur de calcul'!$H$8),1)</f>
        <v>#NUM!</v>
      </c>
      <c r="T48" s="11" t="e">
        <f>ROUND(EXP(LN($R48)-1*'Valeur de calcul'!$H$8),1)</f>
        <v>#NUM!</v>
      </c>
      <c r="U48" s="11" t="e">
        <f>ROUND(EXP(LN($R48)+1*'Valeur de calcul'!$H$8),1)</f>
        <v>#NUM!</v>
      </c>
      <c r="V48" s="11" t="e">
        <f>ROUND(EXP(LN($R48)+2*'Valeur de calcul'!$H$8),1)</f>
        <v>#NUM!</v>
      </c>
      <c r="W48" s="11" t="str">
        <f t="shared" si="2"/>
        <v xml:space="preserve"> </v>
      </c>
      <c r="X48" s="11"/>
      <c r="Y48" s="4" t="e">
        <f t="shared" si="3"/>
        <v>#NUM!</v>
      </c>
      <c r="Z48" s="11" t="e">
        <f>IF(Y48=0," ",IF($Y48&lt;EXP(-2*'Valeur de calcul'!$G$8),"très basse", IF('Prairie permanente 0-20 cm'!$Y48&lt;EXP(-1*'Valeur de calcul'!$G$8),"basse",IF('Prairie permanente 0-20 cm'!$Y48&gt;EXP(2*'Valeur de calcul'!$G$8),"très élevée",IF('Prairie permanente 0-20 cm'!$Y48&gt;EXP('Valeur de calcul'!$G$8),"élevée","normal")))))</f>
        <v>#NUM!</v>
      </c>
      <c r="AA48" s="11" t="e">
        <f t="shared" si="4"/>
        <v>#NUM!</v>
      </c>
      <c r="AB48" s="11" t="e">
        <f>IF(AA48=0," ",IF($AA48&lt;EXP(-2*'Valeur de calcul'!$H$8),"très basse", IF('Prairie permanente 0-20 cm'!$AA48&lt;EXP(-1*'Valeur de calcul'!$H$8),"basse",IF('Prairie permanente 0-20 cm'!$AA48&gt;EXP(2*'Valeur de calcul'!$H$8),"très élevée",IF('Prairie permanente 0-20 cm'!$AA48&gt;EXP('Valeur de calcul'!$H$8),"élevée","normal")))))</f>
        <v>#NUM!</v>
      </c>
      <c r="AC48" s="11"/>
      <c r="AD48" s="11" t="e">
        <f t="shared" si="5"/>
        <v>#DIV/0!</v>
      </c>
      <c r="AE48" s="11" t="e">
        <f t="shared" si="6"/>
        <v>#DIV/0!</v>
      </c>
    </row>
    <row r="49" spans="1:31" x14ac:dyDescent="0.25">
      <c r="A49" s="10"/>
      <c r="B49" s="9"/>
      <c r="C49" s="9"/>
      <c r="D49" s="9"/>
      <c r="E49" s="9"/>
      <c r="F49" s="9"/>
      <c r="G49" s="9"/>
      <c r="H49" s="9"/>
      <c r="I49" s="11"/>
      <c r="J49" s="11">
        <f t="shared" si="0"/>
        <v>0</v>
      </c>
      <c r="K49" s="6" t="e">
        <f>ROUND((EXP(LN($B49)*'Valeur de calcul'!$G$4+$C49*'Valeur de calcul'!$G$5+LN($D49)*'Valeur de calcul'!$G$6+LN($E49)*'Valeur de calcul'!$G$7+'Valeur de calcul'!$G$3)/24)/(44/12),3)</f>
        <v>#NUM!</v>
      </c>
      <c r="L49" s="6" t="e">
        <f>ROUND(EXP(LN($K49)-2*'Valeur de calcul'!$G$8),3)</f>
        <v>#NUM!</v>
      </c>
      <c r="M49" s="6" t="e">
        <f>ROUND(EXP(LN($K49)-'Valeur de calcul'!$G$8),3)</f>
        <v>#NUM!</v>
      </c>
      <c r="N49" s="6" t="e">
        <f>ROUND(EXP(LN($K49)+'Valeur de calcul'!$G$8),3)</f>
        <v>#NUM!</v>
      </c>
      <c r="O49" s="6" t="e">
        <f>ROUND(EXP(LN($K49)+2*'Valeur de calcul'!$G$8),3)</f>
        <v>#NUM!</v>
      </c>
      <c r="P49" s="6" t="str">
        <f t="shared" si="1"/>
        <v xml:space="preserve"> </v>
      </c>
      <c r="Q49" s="11"/>
      <c r="R49" s="5" t="e">
        <f>ROUND(EXP((LN($B49)*'Valeur de calcul'!$H$4)+($C49*'Valeur de calcul'!$H$5)+(LN($D49)*'Valeur de calcul'!$H$6)+(LN($E49)*'Valeur de calcul'!$H$7)+'Valeur de calcul'!$H$3),1)</f>
        <v>#NUM!</v>
      </c>
      <c r="S49" s="11" t="e">
        <f>ROUND(EXP(LN($R49)-2*'Valeur de calcul'!$H$8),1)</f>
        <v>#NUM!</v>
      </c>
      <c r="T49" s="11" t="e">
        <f>ROUND(EXP(LN($R49)-1*'Valeur de calcul'!$H$8),1)</f>
        <v>#NUM!</v>
      </c>
      <c r="U49" s="11" t="e">
        <f>ROUND(EXP(LN($R49)+1*'Valeur de calcul'!$H$8),1)</f>
        <v>#NUM!</v>
      </c>
      <c r="V49" s="11" t="e">
        <f>ROUND(EXP(LN($R49)+2*'Valeur de calcul'!$H$8),1)</f>
        <v>#NUM!</v>
      </c>
      <c r="W49" s="11" t="str">
        <f t="shared" si="2"/>
        <v xml:space="preserve"> </v>
      </c>
      <c r="X49" s="11"/>
      <c r="Y49" s="4" t="e">
        <f t="shared" si="3"/>
        <v>#NUM!</v>
      </c>
      <c r="Z49" s="11" t="e">
        <f>IF(Y49=0," ",IF($Y49&lt;EXP(-2*'Valeur de calcul'!$G$8),"très basse", IF('Prairie permanente 0-20 cm'!$Y49&lt;EXP(-1*'Valeur de calcul'!$G$8),"basse",IF('Prairie permanente 0-20 cm'!$Y49&gt;EXP(2*'Valeur de calcul'!$G$8),"très élevée",IF('Prairie permanente 0-20 cm'!$Y49&gt;EXP('Valeur de calcul'!$G$8),"élevée","normal")))))</f>
        <v>#NUM!</v>
      </c>
      <c r="AA49" s="11" t="e">
        <f t="shared" si="4"/>
        <v>#NUM!</v>
      </c>
      <c r="AB49" s="11" t="e">
        <f>IF(AA49=0," ",IF($AA49&lt;EXP(-2*'Valeur de calcul'!$H$8),"très basse", IF('Prairie permanente 0-20 cm'!$AA49&lt;EXP(-1*'Valeur de calcul'!$H$8),"basse",IF('Prairie permanente 0-20 cm'!$AA49&gt;EXP(2*'Valeur de calcul'!$H$8),"très élevée",IF('Prairie permanente 0-20 cm'!$AA49&gt;EXP('Valeur de calcul'!$H$8),"élevée","normal")))))</f>
        <v>#NUM!</v>
      </c>
      <c r="AC49" s="11"/>
      <c r="AD49" s="11" t="e">
        <f t="shared" si="5"/>
        <v>#DIV/0!</v>
      </c>
      <c r="AE49" s="11" t="e">
        <f t="shared" si="6"/>
        <v>#DIV/0!</v>
      </c>
    </row>
    <row r="50" spans="1:31" x14ac:dyDescent="0.25">
      <c r="A50" s="10"/>
      <c r="B50" s="9"/>
      <c r="C50" s="9"/>
      <c r="D50" s="9"/>
      <c r="E50" s="9"/>
      <c r="F50" s="9"/>
      <c r="G50" s="9"/>
      <c r="H50" s="9"/>
      <c r="I50" s="11"/>
      <c r="J50" s="11">
        <f t="shared" si="0"/>
        <v>0</v>
      </c>
      <c r="K50" s="6" t="e">
        <f>ROUND((EXP(LN($B50)*'Valeur de calcul'!$G$4+$C50*'Valeur de calcul'!$G$5+LN($D50)*'Valeur de calcul'!$G$6+LN($E50)*'Valeur de calcul'!$G$7+'Valeur de calcul'!$G$3)/24)/(44/12),3)</f>
        <v>#NUM!</v>
      </c>
      <c r="L50" s="6" t="e">
        <f>ROUND(EXP(LN($K50)-2*'Valeur de calcul'!$G$8),3)</f>
        <v>#NUM!</v>
      </c>
      <c r="M50" s="6" t="e">
        <f>ROUND(EXP(LN($K50)-'Valeur de calcul'!$G$8),3)</f>
        <v>#NUM!</v>
      </c>
      <c r="N50" s="6" t="e">
        <f>ROUND(EXP(LN($K50)+'Valeur de calcul'!$G$8),3)</f>
        <v>#NUM!</v>
      </c>
      <c r="O50" s="6" t="e">
        <f>ROUND(EXP(LN($K50)+2*'Valeur de calcul'!$G$8),3)</f>
        <v>#NUM!</v>
      </c>
      <c r="P50" s="6" t="str">
        <f t="shared" si="1"/>
        <v xml:space="preserve"> </v>
      </c>
      <c r="Q50" s="11"/>
      <c r="R50" s="5" t="e">
        <f>ROUND(EXP((LN($B50)*'Valeur de calcul'!$H$4)+($C50*'Valeur de calcul'!$H$5)+(LN($D50)*'Valeur de calcul'!$H$6)+(LN($E50)*'Valeur de calcul'!$H$7)+'Valeur de calcul'!$H$3),1)</f>
        <v>#NUM!</v>
      </c>
      <c r="S50" s="11" t="e">
        <f>ROUND(EXP(LN($R50)-2*'Valeur de calcul'!$H$8),1)</f>
        <v>#NUM!</v>
      </c>
      <c r="T50" s="11" t="e">
        <f>ROUND(EXP(LN($R50)-1*'Valeur de calcul'!$H$8),1)</f>
        <v>#NUM!</v>
      </c>
      <c r="U50" s="11" t="e">
        <f>ROUND(EXP(LN($R50)+1*'Valeur de calcul'!$H$8),1)</f>
        <v>#NUM!</v>
      </c>
      <c r="V50" s="11" t="e">
        <f>ROUND(EXP(LN($R50)+2*'Valeur de calcul'!$H$8),1)</f>
        <v>#NUM!</v>
      </c>
      <c r="W50" s="11" t="str">
        <f t="shared" si="2"/>
        <v xml:space="preserve"> </v>
      </c>
      <c r="X50" s="11"/>
      <c r="Y50" s="4" t="e">
        <f t="shared" si="3"/>
        <v>#NUM!</v>
      </c>
      <c r="Z50" s="11" t="e">
        <f>IF(Y50=0," ",IF($Y50&lt;EXP(-2*'Valeur de calcul'!$G$8),"très basse", IF('Prairie permanente 0-20 cm'!$Y50&lt;EXP(-1*'Valeur de calcul'!$G$8),"basse",IF('Prairie permanente 0-20 cm'!$Y50&gt;EXP(2*'Valeur de calcul'!$G$8),"très élevée",IF('Prairie permanente 0-20 cm'!$Y50&gt;EXP('Valeur de calcul'!$G$8),"élevée","normal")))))</f>
        <v>#NUM!</v>
      </c>
      <c r="AA50" s="11" t="e">
        <f t="shared" si="4"/>
        <v>#NUM!</v>
      </c>
      <c r="AB50" s="11" t="e">
        <f>IF(AA50=0," ",IF($AA50&lt;EXP(-2*'Valeur de calcul'!$H$8),"très basse", IF('Prairie permanente 0-20 cm'!$AA50&lt;EXP(-1*'Valeur de calcul'!$H$8),"basse",IF('Prairie permanente 0-20 cm'!$AA50&gt;EXP(2*'Valeur de calcul'!$H$8),"très élevée",IF('Prairie permanente 0-20 cm'!$AA50&gt;EXP('Valeur de calcul'!$H$8),"élevée","normal")))))</f>
        <v>#NUM!</v>
      </c>
      <c r="AC50" s="11"/>
      <c r="AD50" s="11" t="e">
        <f t="shared" si="5"/>
        <v>#DIV/0!</v>
      </c>
      <c r="AE50" s="11" t="e">
        <f t="shared" si="6"/>
        <v>#DIV/0!</v>
      </c>
    </row>
    <row r="51" spans="1:31" x14ac:dyDescent="0.25">
      <c r="A51" s="10"/>
      <c r="B51" s="9"/>
      <c r="C51" s="9"/>
      <c r="D51" s="9"/>
      <c r="E51" s="9"/>
      <c r="F51" s="9"/>
      <c r="G51" s="9"/>
      <c r="H51" s="9"/>
      <c r="I51" s="11"/>
      <c r="J51" s="11">
        <f t="shared" si="0"/>
        <v>0</v>
      </c>
      <c r="K51" s="6" t="e">
        <f>ROUND((EXP(LN($B51)*'Valeur de calcul'!$G$4+$C51*'Valeur de calcul'!$G$5+LN($D51)*'Valeur de calcul'!$G$6+LN($E51)*'Valeur de calcul'!$G$7+'Valeur de calcul'!$G$3)/24)/(44/12),3)</f>
        <v>#NUM!</v>
      </c>
      <c r="L51" s="6" t="e">
        <f>ROUND(EXP(LN($K51)-2*'Valeur de calcul'!$G$8),3)</f>
        <v>#NUM!</v>
      </c>
      <c r="M51" s="6" t="e">
        <f>ROUND(EXP(LN($K51)-'Valeur de calcul'!$G$8),3)</f>
        <v>#NUM!</v>
      </c>
      <c r="N51" s="6" t="e">
        <f>ROUND(EXP(LN($K51)+'Valeur de calcul'!$G$8),3)</f>
        <v>#NUM!</v>
      </c>
      <c r="O51" s="6" t="e">
        <f>ROUND(EXP(LN($K51)+2*'Valeur de calcul'!$G$8),3)</f>
        <v>#NUM!</v>
      </c>
      <c r="P51" s="6" t="str">
        <f t="shared" si="1"/>
        <v xml:space="preserve"> </v>
      </c>
      <c r="Q51" s="11"/>
      <c r="R51" s="5" t="e">
        <f>ROUND(EXP((LN($B51)*'Valeur de calcul'!$H$4)+($C51*'Valeur de calcul'!$H$5)+(LN($D51)*'Valeur de calcul'!$H$6)+(LN($E51)*'Valeur de calcul'!$H$7)+'Valeur de calcul'!$H$3),1)</f>
        <v>#NUM!</v>
      </c>
      <c r="S51" s="11" t="e">
        <f>ROUND(EXP(LN($R51)-2*'Valeur de calcul'!$H$8),1)</f>
        <v>#NUM!</v>
      </c>
      <c r="T51" s="11" t="e">
        <f>ROUND(EXP(LN($R51)-1*'Valeur de calcul'!$H$8),1)</f>
        <v>#NUM!</v>
      </c>
      <c r="U51" s="11" t="e">
        <f>ROUND(EXP(LN($R51)+1*'Valeur de calcul'!$H$8),1)</f>
        <v>#NUM!</v>
      </c>
      <c r="V51" s="11" t="e">
        <f>ROUND(EXP(LN($R51)+2*'Valeur de calcul'!$H$8),1)</f>
        <v>#NUM!</v>
      </c>
      <c r="W51" s="11" t="str">
        <f t="shared" si="2"/>
        <v xml:space="preserve"> </v>
      </c>
      <c r="X51" s="11"/>
      <c r="Y51" s="4" t="e">
        <f t="shared" si="3"/>
        <v>#NUM!</v>
      </c>
      <c r="Z51" s="11" t="e">
        <f>IF(Y51=0," ",IF($Y51&lt;EXP(-2*'Valeur de calcul'!$G$8),"très basse", IF('Prairie permanente 0-20 cm'!$Y51&lt;EXP(-1*'Valeur de calcul'!$G$8),"basse",IF('Prairie permanente 0-20 cm'!$Y51&gt;EXP(2*'Valeur de calcul'!$G$8),"très élevée",IF('Prairie permanente 0-20 cm'!$Y51&gt;EXP('Valeur de calcul'!$G$8),"élevée","normal")))))</f>
        <v>#NUM!</v>
      </c>
      <c r="AA51" s="11" t="e">
        <f t="shared" si="4"/>
        <v>#NUM!</v>
      </c>
      <c r="AB51" s="11" t="e">
        <f>IF(AA51=0," ",IF($AA51&lt;EXP(-2*'Valeur de calcul'!$H$8),"très basse", IF('Prairie permanente 0-20 cm'!$AA51&lt;EXP(-1*'Valeur de calcul'!$H$8),"basse",IF('Prairie permanente 0-20 cm'!$AA51&gt;EXP(2*'Valeur de calcul'!$H$8),"très élevée",IF('Prairie permanente 0-20 cm'!$AA51&gt;EXP('Valeur de calcul'!$H$8),"élevée","normal")))))</f>
        <v>#NUM!</v>
      </c>
      <c r="AC51" s="11"/>
      <c r="AD51" s="11" t="e">
        <f t="shared" si="5"/>
        <v>#DIV/0!</v>
      </c>
      <c r="AE51" s="11" t="e">
        <f t="shared" si="6"/>
        <v>#DIV/0!</v>
      </c>
    </row>
    <row r="52" spans="1:31" x14ac:dyDescent="0.25">
      <c r="A52" s="10"/>
      <c r="B52" s="9"/>
      <c r="C52" s="9"/>
      <c r="D52" s="9"/>
      <c r="E52" s="9"/>
      <c r="F52" s="9"/>
      <c r="G52" s="9"/>
      <c r="H52" s="9"/>
      <c r="I52" s="11"/>
      <c r="J52" s="11">
        <f t="shared" si="0"/>
        <v>0</v>
      </c>
      <c r="K52" s="6" t="e">
        <f>ROUND((EXP(LN($B52)*'Valeur de calcul'!$G$4+$C52*'Valeur de calcul'!$G$5+LN($D52)*'Valeur de calcul'!$G$6+LN($E52)*'Valeur de calcul'!$G$7+'Valeur de calcul'!$G$3)/24)/(44/12),3)</f>
        <v>#NUM!</v>
      </c>
      <c r="L52" s="6" t="e">
        <f>ROUND(EXP(LN($K52)-2*'Valeur de calcul'!$G$8),3)</f>
        <v>#NUM!</v>
      </c>
      <c r="M52" s="6" t="e">
        <f>ROUND(EXP(LN($K52)-'Valeur de calcul'!$G$8),3)</f>
        <v>#NUM!</v>
      </c>
      <c r="N52" s="6" t="e">
        <f>ROUND(EXP(LN($K52)+'Valeur de calcul'!$G$8),3)</f>
        <v>#NUM!</v>
      </c>
      <c r="O52" s="6" t="e">
        <f>ROUND(EXP(LN($K52)+2*'Valeur de calcul'!$G$8),3)</f>
        <v>#NUM!</v>
      </c>
      <c r="P52" s="6" t="str">
        <f t="shared" si="1"/>
        <v xml:space="preserve"> </v>
      </c>
      <c r="Q52" s="11"/>
      <c r="R52" s="5" t="e">
        <f>ROUND(EXP((LN($B52)*'Valeur de calcul'!$H$4)+($C52*'Valeur de calcul'!$H$5)+(LN($D52)*'Valeur de calcul'!$H$6)+(LN($E52)*'Valeur de calcul'!$H$7)+'Valeur de calcul'!$H$3),1)</f>
        <v>#NUM!</v>
      </c>
      <c r="S52" s="11" t="e">
        <f>ROUND(EXP(LN($R52)-2*'Valeur de calcul'!$H$8),1)</f>
        <v>#NUM!</v>
      </c>
      <c r="T52" s="11" t="e">
        <f>ROUND(EXP(LN($R52)-1*'Valeur de calcul'!$H$8),1)</f>
        <v>#NUM!</v>
      </c>
      <c r="U52" s="11" t="e">
        <f>ROUND(EXP(LN($R52)+1*'Valeur de calcul'!$H$8),1)</f>
        <v>#NUM!</v>
      </c>
      <c r="V52" s="11" t="e">
        <f>ROUND(EXP(LN($R52)+2*'Valeur de calcul'!$H$8),1)</f>
        <v>#NUM!</v>
      </c>
      <c r="W52" s="11" t="str">
        <f t="shared" si="2"/>
        <v xml:space="preserve"> </v>
      </c>
      <c r="X52" s="11"/>
      <c r="Y52" s="4" t="e">
        <f t="shared" si="3"/>
        <v>#NUM!</v>
      </c>
      <c r="Z52" s="11" t="e">
        <f>IF(Y52=0," ",IF($Y52&lt;EXP(-2*'Valeur de calcul'!$G$8),"très basse", IF('Prairie permanente 0-20 cm'!$Y52&lt;EXP(-1*'Valeur de calcul'!$G$8),"basse",IF('Prairie permanente 0-20 cm'!$Y52&gt;EXP(2*'Valeur de calcul'!$G$8),"très élevée",IF('Prairie permanente 0-20 cm'!$Y52&gt;EXP('Valeur de calcul'!$G$8),"élevée","normal")))))</f>
        <v>#NUM!</v>
      </c>
      <c r="AA52" s="11" t="e">
        <f t="shared" si="4"/>
        <v>#NUM!</v>
      </c>
      <c r="AB52" s="11" t="e">
        <f>IF(AA52=0," ",IF($AA52&lt;EXP(-2*'Valeur de calcul'!$H$8),"très basse", IF('Prairie permanente 0-20 cm'!$AA52&lt;EXP(-1*'Valeur de calcul'!$H$8),"basse",IF('Prairie permanente 0-20 cm'!$AA52&gt;EXP(2*'Valeur de calcul'!$H$8),"très élevée",IF('Prairie permanente 0-20 cm'!$AA52&gt;EXP('Valeur de calcul'!$H$8),"élevée","normal")))))</f>
        <v>#NUM!</v>
      </c>
      <c r="AC52" s="11"/>
      <c r="AD52" s="11" t="e">
        <f t="shared" si="5"/>
        <v>#DIV/0!</v>
      </c>
      <c r="AE52" s="11" t="e">
        <f t="shared" si="6"/>
        <v>#DIV/0!</v>
      </c>
    </row>
    <row r="53" spans="1:31" x14ac:dyDescent="0.25">
      <c r="A53" s="10"/>
      <c r="B53" s="9"/>
      <c r="C53" s="9"/>
      <c r="D53" s="9"/>
      <c r="E53" s="9"/>
      <c r="F53" s="9"/>
      <c r="G53" s="9"/>
      <c r="H53" s="9"/>
      <c r="I53" s="11"/>
      <c r="J53" s="11">
        <f t="shared" si="0"/>
        <v>0</v>
      </c>
      <c r="K53" s="6" t="e">
        <f>ROUND((EXP(LN($B53)*'Valeur de calcul'!$G$4+$C53*'Valeur de calcul'!$G$5+LN($D53)*'Valeur de calcul'!$G$6+LN($E53)*'Valeur de calcul'!$G$7+'Valeur de calcul'!$G$3)/24)/(44/12),3)</f>
        <v>#NUM!</v>
      </c>
      <c r="L53" s="6" t="e">
        <f>ROUND(EXP(LN($K53)-2*'Valeur de calcul'!$G$8),3)</f>
        <v>#NUM!</v>
      </c>
      <c r="M53" s="6" t="e">
        <f>ROUND(EXP(LN($K53)-'Valeur de calcul'!$G$8),3)</f>
        <v>#NUM!</v>
      </c>
      <c r="N53" s="6" t="e">
        <f>ROUND(EXP(LN($K53)+'Valeur de calcul'!$G$8),3)</f>
        <v>#NUM!</v>
      </c>
      <c r="O53" s="6" t="e">
        <f>ROUND(EXP(LN($K53)+2*'Valeur de calcul'!$G$8),3)</f>
        <v>#NUM!</v>
      </c>
      <c r="P53" s="6" t="str">
        <f t="shared" si="1"/>
        <v xml:space="preserve"> </v>
      </c>
      <c r="Q53" s="11"/>
      <c r="R53" s="5" t="e">
        <f>ROUND(EXP((LN($B53)*'Valeur de calcul'!$H$4)+($C53*'Valeur de calcul'!$H$5)+(LN($D53)*'Valeur de calcul'!$H$6)+(LN($E53)*'Valeur de calcul'!$H$7)+'Valeur de calcul'!$H$3),1)</f>
        <v>#NUM!</v>
      </c>
      <c r="S53" s="11" t="e">
        <f>ROUND(EXP(LN($R53)-2*'Valeur de calcul'!$H$8),1)</f>
        <v>#NUM!</v>
      </c>
      <c r="T53" s="11" t="e">
        <f>ROUND(EXP(LN($R53)-1*'Valeur de calcul'!$H$8),1)</f>
        <v>#NUM!</v>
      </c>
      <c r="U53" s="11" t="e">
        <f>ROUND(EXP(LN($R53)+1*'Valeur de calcul'!$H$8),1)</f>
        <v>#NUM!</v>
      </c>
      <c r="V53" s="11" t="e">
        <f>ROUND(EXP(LN($R53)+2*'Valeur de calcul'!$H$8),1)</f>
        <v>#NUM!</v>
      </c>
      <c r="W53" s="11" t="str">
        <f t="shared" si="2"/>
        <v xml:space="preserve"> </v>
      </c>
      <c r="X53" s="11"/>
      <c r="Y53" s="4" t="e">
        <f t="shared" si="3"/>
        <v>#NUM!</v>
      </c>
      <c r="Z53" s="11" t="e">
        <f>IF(Y53=0," ",IF($Y53&lt;EXP(-2*'Valeur de calcul'!$G$8),"très basse", IF('Prairie permanente 0-20 cm'!$Y53&lt;EXP(-1*'Valeur de calcul'!$G$8),"basse",IF('Prairie permanente 0-20 cm'!$Y53&gt;EXP(2*'Valeur de calcul'!$G$8),"très élevée",IF('Prairie permanente 0-20 cm'!$Y53&gt;EXP('Valeur de calcul'!$G$8),"élevée","normal")))))</f>
        <v>#NUM!</v>
      </c>
      <c r="AA53" s="11" t="e">
        <f t="shared" si="4"/>
        <v>#NUM!</v>
      </c>
      <c r="AB53" s="11" t="e">
        <f>IF(AA53=0," ",IF($AA53&lt;EXP(-2*'Valeur de calcul'!$H$8),"très basse", IF('Prairie permanente 0-20 cm'!$AA53&lt;EXP(-1*'Valeur de calcul'!$H$8),"basse",IF('Prairie permanente 0-20 cm'!$AA53&gt;EXP(2*'Valeur de calcul'!$H$8),"très élevée",IF('Prairie permanente 0-20 cm'!$AA53&gt;EXP('Valeur de calcul'!$H$8),"élevée","normal")))))</f>
        <v>#NUM!</v>
      </c>
      <c r="AC53" s="11"/>
      <c r="AD53" s="11" t="e">
        <f t="shared" si="5"/>
        <v>#DIV/0!</v>
      </c>
      <c r="AE53" s="11" t="e">
        <f t="shared" si="6"/>
        <v>#DIV/0!</v>
      </c>
    </row>
    <row r="54" spans="1:31" x14ac:dyDescent="0.25">
      <c r="A54" s="10"/>
      <c r="B54" s="9"/>
      <c r="C54" s="9"/>
      <c r="D54" s="9"/>
      <c r="E54" s="9"/>
      <c r="F54" s="9"/>
      <c r="G54" s="9"/>
      <c r="H54" s="9"/>
      <c r="I54" s="11"/>
      <c r="J54" s="11">
        <f t="shared" si="0"/>
        <v>0</v>
      </c>
      <c r="K54" s="6" t="e">
        <f>ROUND((EXP(LN($B54)*'Valeur de calcul'!$G$4+$C54*'Valeur de calcul'!$G$5+LN($D54)*'Valeur de calcul'!$G$6+LN($E54)*'Valeur de calcul'!$G$7+'Valeur de calcul'!$G$3)/24)/(44/12),3)</f>
        <v>#NUM!</v>
      </c>
      <c r="L54" s="6" t="e">
        <f>ROUND(EXP(LN($K54)-2*'Valeur de calcul'!$G$8),3)</f>
        <v>#NUM!</v>
      </c>
      <c r="M54" s="6" t="e">
        <f>ROUND(EXP(LN($K54)-'Valeur de calcul'!$G$8),3)</f>
        <v>#NUM!</v>
      </c>
      <c r="N54" s="6" t="e">
        <f>ROUND(EXP(LN($K54)+'Valeur de calcul'!$G$8),3)</f>
        <v>#NUM!</v>
      </c>
      <c r="O54" s="6" t="e">
        <f>ROUND(EXP(LN($K54)+2*'Valeur de calcul'!$G$8),3)</f>
        <v>#NUM!</v>
      </c>
      <c r="P54" s="6" t="str">
        <f t="shared" si="1"/>
        <v xml:space="preserve"> </v>
      </c>
      <c r="Q54" s="11"/>
      <c r="R54" s="5" t="e">
        <f>ROUND(EXP((LN($B54)*'Valeur de calcul'!$H$4)+($C54*'Valeur de calcul'!$H$5)+(LN($D54)*'Valeur de calcul'!$H$6)+(LN($E54)*'Valeur de calcul'!$H$7)+'Valeur de calcul'!$H$3),1)</f>
        <v>#NUM!</v>
      </c>
      <c r="S54" s="11" t="e">
        <f>ROUND(EXP(LN($R54)-2*'Valeur de calcul'!$H$8),1)</f>
        <v>#NUM!</v>
      </c>
      <c r="T54" s="11" t="e">
        <f>ROUND(EXP(LN($R54)-1*'Valeur de calcul'!$H$8),1)</f>
        <v>#NUM!</v>
      </c>
      <c r="U54" s="11" t="e">
        <f>ROUND(EXP(LN($R54)+1*'Valeur de calcul'!$H$8),1)</f>
        <v>#NUM!</v>
      </c>
      <c r="V54" s="11" t="e">
        <f>ROUND(EXP(LN($R54)+2*'Valeur de calcul'!$H$8),1)</f>
        <v>#NUM!</v>
      </c>
      <c r="W54" s="11" t="str">
        <f t="shared" si="2"/>
        <v xml:space="preserve"> </v>
      </c>
      <c r="X54" s="11"/>
      <c r="Y54" s="4" t="e">
        <f t="shared" si="3"/>
        <v>#NUM!</v>
      </c>
      <c r="Z54" s="11" t="e">
        <f>IF(Y54=0," ",IF($Y54&lt;EXP(-2*'Valeur de calcul'!$G$8),"très basse", IF('Prairie permanente 0-20 cm'!$Y54&lt;EXP(-1*'Valeur de calcul'!$G$8),"basse",IF('Prairie permanente 0-20 cm'!$Y54&gt;EXP(2*'Valeur de calcul'!$G$8),"très élevée",IF('Prairie permanente 0-20 cm'!$Y54&gt;EXP('Valeur de calcul'!$G$8),"élevée","normal")))))</f>
        <v>#NUM!</v>
      </c>
      <c r="AA54" s="11" t="e">
        <f t="shared" si="4"/>
        <v>#NUM!</v>
      </c>
      <c r="AB54" s="11" t="e">
        <f>IF(AA54=0," ",IF($AA54&lt;EXP(-2*'Valeur de calcul'!$H$8),"très basse", IF('Prairie permanente 0-20 cm'!$AA54&lt;EXP(-1*'Valeur de calcul'!$H$8),"basse",IF('Prairie permanente 0-20 cm'!$AA54&gt;EXP(2*'Valeur de calcul'!$H$8),"très élevée",IF('Prairie permanente 0-20 cm'!$AA54&gt;EXP('Valeur de calcul'!$H$8),"élevée","normal")))))</f>
        <v>#NUM!</v>
      </c>
      <c r="AC54" s="11"/>
      <c r="AD54" s="11" t="e">
        <f t="shared" si="5"/>
        <v>#DIV/0!</v>
      </c>
      <c r="AE54" s="11" t="e">
        <f t="shared" si="6"/>
        <v>#DIV/0!</v>
      </c>
    </row>
    <row r="55" spans="1:31" x14ac:dyDescent="0.25">
      <c r="A55" s="10"/>
      <c r="B55" s="9"/>
      <c r="C55" s="9"/>
      <c r="D55" s="9"/>
      <c r="E55" s="9"/>
      <c r="F55" s="9"/>
      <c r="G55" s="9"/>
      <c r="H55" s="9"/>
      <c r="I55" s="11"/>
      <c r="J55" s="11">
        <f t="shared" si="0"/>
        <v>0</v>
      </c>
      <c r="K55" s="6" t="e">
        <f>ROUND((EXP(LN($B55)*'Valeur de calcul'!$G$4+$C55*'Valeur de calcul'!$G$5+LN($D55)*'Valeur de calcul'!$G$6+LN($E55)*'Valeur de calcul'!$G$7+'Valeur de calcul'!$G$3)/24)/(44/12),3)</f>
        <v>#NUM!</v>
      </c>
      <c r="L55" s="6" t="e">
        <f>ROUND(EXP(LN($K55)-2*'Valeur de calcul'!$G$8),3)</f>
        <v>#NUM!</v>
      </c>
      <c r="M55" s="6" t="e">
        <f>ROUND(EXP(LN($K55)-'Valeur de calcul'!$G$8),3)</f>
        <v>#NUM!</v>
      </c>
      <c r="N55" s="6" t="e">
        <f>ROUND(EXP(LN($K55)+'Valeur de calcul'!$G$8),3)</f>
        <v>#NUM!</v>
      </c>
      <c r="O55" s="6" t="e">
        <f>ROUND(EXP(LN($K55)+2*'Valeur de calcul'!$G$8),3)</f>
        <v>#NUM!</v>
      </c>
      <c r="P55" s="6" t="str">
        <f t="shared" si="1"/>
        <v xml:space="preserve"> </v>
      </c>
      <c r="Q55" s="11"/>
      <c r="R55" s="5" t="e">
        <f>ROUND(EXP((LN($B55)*'Valeur de calcul'!$H$4)+($C55*'Valeur de calcul'!$H$5)+(LN($D55)*'Valeur de calcul'!$H$6)+(LN($E55)*'Valeur de calcul'!$H$7)+'Valeur de calcul'!$H$3),1)</f>
        <v>#NUM!</v>
      </c>
      <c r="S55" s="11" t="e">
        <f>ROUND(EXP(LN($R55)-2*'Valeur de calcul'!$H$8),1)</f>
        <v>#NUM!</v>
      </c>
      <c r="T55" s="11" t="e">
        <f>ROUND(EXP(LN($R55)-1*'Valeur de calcul'!$H$8),1)</f>
        <v>#NUM!</v>
      </c>
      <c r="U55" s="11" t="e">
        <f>ROUND(EXP(LN($R55)+1*'Valeur de calcul'!$H$8),1)</f>
        <v>#NUM!</v>
      </c>
      <c r="V55" s="11" t="e">
        <f>ROUND(EXP(LN($R55)+2*'Valeur de calcul'!$H$8),1)</f>
        <v>#NUM!</v>
      </c>
      <c r="W55" s="11" t="str">
        <f t="shared" si="2"/>
        <v xml:space="preserve"> </v>
      </c>
      <c r="X55" s="11"/>
      <c r="Y55" s="4" t="e">
        <f t="shared" si="3"/>
        <v>#NUM!</v>
      </c>
      <c r="Z55" s="11" t="e">
        <f>IF(Y55=0," ",IF($Y55&lt;EXP(-2*'Valeur de calcul'!$G$8),"très basse", IF('Prairie permanente 0-20 cm'!$Y55&lt;EXP(-1*'Valeur de calcul'!$G$8),"basse",IF('Prairie permanente 0-20 cm'!$Y55&gt;EXP(2*'Valeur de calcul'!$G$8),"très élevée",IF('Prairie permanente 0-20 cm'!$Y55&gt;EXP('Valeur de calcul'!$G$8),"élevée","normal")))))</f>
        <v>#NUM!</v>
      </c>
      <c r="AA55" s="11" t="e">
        <f t="shared" si="4"/>
        <v>#NUM!</v>
      </c>
      <c r="AB55" s="11" t="e">
        <f>IF(AA55=0," ",IF($AA55&lt;EXP(-2*'Valeur de calcul'!$H$8),"très basse", IF('Prairie permanente 0-20 cm'!$AA55&lt;EXP(-1*'Valeur de calcul'!$H$8),"basse",IF('Prairie permanente 0-20 cm'!$AA55&gt;EXP(2*'Valeur de calcul'!$H$8),"très élevée",IF('Prairie permanente 0-20 cm'!$AA55&gt;EXP('Valeur de calcul'!$H$8),"élevée","normal")))))</f>
        <v>#NUM!</v>
      </c>
      <c r="AC55" s="11"/>
      <c r="AD55" s="11" t="e">
        <f t="shared" si="5"/>
        <v>#DIV/0!</v>
      </c>
      <c r="AE55" s="11" t="e">
        <f t="shared" si="6"/>
        <v>#DIV/0!</v>
      </c>
    </row>
    <row r="56" spans="1:31" x14ac:dyDescent="0.25">
      <c r="A56" s="9"/>
      <c r="B56" s="9"/>
      <c r="C56" s="9"/>
      <c r="D56" s="9"/>
      <c r="E56" s="9"/>
      <c r="F56" s="9"/>
      <c r="G56" s="9"/>
      <c r="H56" s="9"/>
      <c r="I56" s="11"/>
      <c r="J56" s="11">
        <f t="shared" si="0"/>
        <v>0</v>
      </c>
      <c r="K56" s="6" t="e">
        <f>ROUND((EXP(LN($B56)*'Valeur de calcul'!$G$4+$C56*'Valeur de calcul'!$G$5+LN($D56)*'Valeur de calcul'!$G$6+LN($E56)*'Valeur de calcul'!$G$7+'Valeur de calcul'!$G$3)/24)/(44/12),3)</f>
        <v>#NUM!</v>
      </c>
      <c r="L56" s="6" t="e">
        <f>ROUND(EXP(LN($K56)-2*'Valeur de calcul'!$G$8),3)</f>
        <v>#NUM!</v>
      </c>
      <c r="M56" s="6" t="e">
        <f>ROUND(EXP(LN($K56)-'Valeur de calcul'!$G$8),3)</f>
        <v>#NUM!</v>
      </c>
      <c r="N56" s="6" t="e">
        <f>ROUND(EXP(LN($K56)+'Valeur de calcul'!$G$8),3)</f>
        <v>#NUM!</v>
      </c>
      <c r="O56" s="6" t="e">
        <f>ROUND(EXP(LN($K56)+2*'Valeur de calcul'!$G$8),3)</f>
        <v>#NUM!</v>
      </c>
      <c r="P56" s="6" t="str">
        <f t="shared" si="1"/>
        <v xml:space="preserve"> </v>
      </c>
      <c r="Q56" s="11"/>
      <c r="R56" s="5" t="e">
        <f>ROUND(EXP((LN($B56)*'Valeur de calcul'!$H$4)+($C56*'Valeur de calcul'!$H$5)+(LN($D56)*'Valeur de calcul'!$H$6)+(LN($E56)*'Valeur de calcul'!$H$7)+'Valeur de calcul'!$H$3),1)</f>
        <v>#NUM!</v>
      </c>
      <c r="S56" s="11" t="e">
        <f>ROUND(EXP(LN($R56)-2*'Valeur de calcul'!$H$8),1)</f>
        <v>#NUM!</v>
      </c>
      <c r="T56" s="11" t="e">
        <f>ROUND(EXP(LN($R56)-1*'Valeur de calcul'!$H$8),1)</f>
        <v>#NUM!</v>
      </c>
      <c r="U56" s="11" t="e">
        <f>ROUND(EXP(LN($R56)+1*'Valeur de calcul'!$H$8),1)</f>
        <v>#NUM!</v>
      </c>
      <c r="V56" s="11" t="e">
        <f>ROUND(EXP(LN($R56)+2*'Valeur de calcul'!$H$8),1)</f>
        <v>#NUM!</v>
      </c>
      <c r="W56" s="11" t="str">
        <f t="shared" si="2"/>
        <v xml:space="preserve"> </v>
      </c>
      <c r="X56" s="11"/>
      <c r="Y56" s="4" t="e">
        <f t="shared" si="3"/>
        <v>#NUM!</v>
      </c>
      <c r="Z56" s="11" t="e">
        <f>IF(Y56=0," ",IF($Y56&lt;EXP(-2*'Valeur de calcul'!$G$8),"très basse", IF('Prairie permanente 0-20 cm'!$Y56&lt;EXP(-1*'Valeur de calcul'!$G$8),"basse",IF('Prairie permanente 0-20 cm'!$Y56&gt;EXP(2*'Valeur de calcul'!$G$8),"très élevée",IF('Prairie permanente 0-20 cm'!$Y56&gt;EXP('Valeur de calcul'!$G$8),"élevée","normal")))))</f>
        <v>#NUM!</v>
      </c>
      <c r="AA56" s="11" t="e">
        <f t="shared" si="4"/>
        <v>#NUM!</v>
      </c>
      <c r="AB56" s="11" t="e">
        <f>IF(AA56=0," ",IF($AA56&lt;EXP(-2*'Valeur de calcul'!$H$8),"très basse", IF('Prairie permanente 0-20 cm'!$AA56&lt;EXP(-1*'Valeur de calcul'!$H$8),"basse",IF('Prairie permanente 0-20 cm'!$AA56&gt;EXP(2*'Valeur de calcul'!$H$8),"très élevée",IF('Prairie permanente 0-20 cm'!$AA56&gt;EXP('Valeur de calcul'!$H$8),"élevée","normal")))))</f>
        <v>#NUM!</v>
      </c>
      <c r="AC56" s="11"/>
      <c r="AD56" s="11" t="e">
        <f t="shared" si="5"/>
        <v>#DIV/0!</v>
      </c>
      <c r="AE56" s="11" t="e">
        <f t="shared" si="6"/>
        <v>#DIV/0!</v>
      </c>
    </row>
    <row r="57" spans="1:31" x14ac:dyDescent="0.25">
      <c r="A57" s="9"/>
      <c r="B57" s="9"/>
      <c r="C57" s="9"/>
      <c r="D57" s="9"/>
      <c r="E57" s="9"/>
      <c r="F57" s="9"/>
      <c r="G57" s="9"/>
      <c r="H57" s="9"/>
      <c r="I57" s="11"/>
      <c r="J57" s="11">
        <f t="shared" si="0"/>
        <v>0</v>
      </c>
      <c r="K57" s="6" t="e">
        <f>ROUND((EXP(LN($B57)*'Valeur de calcul'!$G$4+$C57*'Valeur de calcul'!$G$5+LN($D57)*'Valeur de calcul'!$G$6+LN($E57)*'Valeur de calcul'!$G$7+'Valeur de calcul'!$G$3)/24)/(44/12),3)</f>
        <v>#NUM!</v>
      </c>
      <c r="L57" s="6" t="e">
        <f>ROUND(EXP(LN($K57)-2*'Valeur de calcul'!$G$8),3)</f>
        <v>#NUM!</v>
      </c>
      <c r="M57" s="6" t="e">
        <f>ROUND(EXP(LN($K57)-'Valeur de calcul'!$G$8),3)</f>
        <v>#NUM!</v>
      </c>
      <c r="N57" s="6" t="e">
        <f>ROUND(EXP(LN($K57)+'Valeur de calcul'!$G$8),3)</f>
        <v>#NUM!</v>
      </c>
      <c r="O57" s="6" t="e">
        <f>ROUND(EXP(LN($K57)+2*'Valeur de calcul'!$G$8),3)</f>
        <v>#NUM!</v>
      </c>
      <c r="P57" s="6" t="str">
        <f t="shared" si="1"/>
        <v xml:space="preserve"> </v>
      </c>
      <c r="Q57" s="11"/>
      <c r="R57" s="5" t="e">
        <f>ROUND(EXP((LN($B57)*'Valeur de calcul'!$H$4)+($C57*'Valeur de calcul'!$H$5)+(LN($D57)*'Valeur de calcul'!$H$6)+(LN($E57)*'Valeur de calcul'!$H$7)+'Valeur de calcul'!$H$3),1)</f>
        <v>#NUM!</v>
      </c>
      <c r="S57" s="11" t="e">
        <f>ROUND(EXP(LN($R57)-2*'Valeur de calcul'!$H$8),1)</f>
        <v>#NUM!</v>
      </c>
      <c r="T57" s="11" t="e">
        <f>ROUND(EXP(LN($R57)-1*'Valeur de calcul'!$H$8),1)</f>
        <v>#NUM!</v>
      </c>
      <c r="U57" s="11" t="e">
        <f>ROUND(EXP(LN($R57)+1*'Valeur de calcul'!$H$8),1)</f>
        <v>#NUM!</v>
      </c>
      <c r="V57" s="11" t="e">
        <f>ROUND(EXP(LN($R57)+2*'Valeur de calcul'!$H$8),1)</f>
        <v>#NUM!</v>
      </c>
      <c r="W57" s="11" t="str">
        <f t="shared" si="2"/>
        <v xml:space="preserve"> </v>
      </c>
      <c r="X57" s="11"/>
      <c r="Y57" s="4" t="e">
        <f t="shared" si="3"/>
        <v>#NUM!</v>
      </c>
      <c r="Z57" s="11" t="e">
        <f>IF(Y57=0," ",IF($Y57&lt;EXP(-2*'Valeur de calcul'!$G$8),"très basse", IF('Prairie permanente 0-20 cm'!$Y57&lt;EXP(-1*'Valeur de calcul'!$G$8),"basse",IF('Prairie permanente 0-20 cm'!$Y57&gt;EXP(2*'Valeur de calcul'!$G$8),"très élevée",IF('Prairie permanente 0-20 cm'!$Y57&gt;EXP('Valeur de calcul'!$G$8),"élevée","normal")))))</f>
        <v>#NUM!</v>
      </c>
      <c r="AA57" s="11" t="e">
        <f t="shared" si="4"/>
        <v>#NUM!</v>
      </c>
      <c r="AB57" s="11" t="e">
        <f>IF(AA57=0," ",IF($AA57&lt;EXP(-2*'Valeur de calcul'!$H$8),"très basse", IF('Prairie permanente 0-20 cm'!$AA57&lt;EXP(-1*'Valeur de calcul'!$H$8),"basse",IF('Prairie permanente 0-20 cm'!$AA57&gt;EXP(2*'Valeur de calcul'!$H$8),"très élevée",IF('Prairie permanente 0-20 cm'!$AA57&gt;EXP('Valeur de calcul'!$H$8),"élevée","normal")))))</f>
        <v>#NUM!</v>
      </c>
      <c r="AC57" s="11"/>
      <c r="AD57" s="11" t="e">
        <f t="shared" si="5"/>
        <v>#DIV/0!</v>
      </c>
      <c r="AE57" s="11" t="e">
        <f t="shared" si="6"/>
        <v>#DIV/0!</v>
      </c>
    </row>
    <row r="58" spans="1:31" x14ac:dyDescent="0.25">
      <c r="A58" s="9"/>
      <c r="B58" s="9"/>
      <c r="C58" s="9"/>
      <c r="D58" s="9"/>
      <c r="E58" s="9"/>
      <c r="F58" s="9"/>
      <c r="G58" s="9"/>
      <c r="H58" s="9"/>
      <c r="I58" s="11"/>
      <c r="J58" s="11">
        <f t="shared" si="0"/>
        <v>0</v>
      </c>
      <c r="K58" s="6" t="e">
        <f>ROUND((EXP(LN($B58)*'Valeur de calcul'!$G$4+$C58*'Valeur de calcul'!$G$5+LN($D58)*'Valeur de calcul'!$G$6+LN($E58)*'Valeur de calcul'!$G$7+'Valeur de calcul'!$G$3)/24)/(44/12),3)</f>
        <v>#NUM!</v>
      </c>
      <c r="L58" s="6" t="e">
        <f>ROUND(EXP(LN($K58)-2*'Valeur de calcul'!$G$8),3)</f>
        <v>#NUM!</v>
      </c>
      <c r="M58" s="6" t="e">
        <f>ROUND(EXP(LN($K58)-'Valeur de calcul'!$G$8),3)</f>
        <v>#NUM!</v>
      </c>
      <c r="N58" s="6" t="e">
        <f>ROUND(EXP(LN($K58)+'Valeur de calcul'!$G$8),3)</f>
        <v>#NUM!</v>
      </c>
      <c r="O58" s="6" t="e">
        <f>ROUND(EXP(LN($K58)+2*'Valeur de calcul'!$G$8),3)</f>
        <v>#NUM!</v>
      </c>
      <c r="P58" s="6" t="str">
        <f t="shared" si="1"/>
        <v xml:space="preserve"> </v>
      </c>
      <c r="Q58" s="11"/>
      <c r="R58" s="5" t="e">
        <f>ROUND(EXP((LN($B58)*'Valeur de calcul'!$H$4)+($C58*'Valeur de calcul'!$H$5)+(LN($D58)*'Valeur de calcul'!$H$6)+(LN($E58)*'Valeur de calcul'!$H$7)+'Valeur de calcul'!$H$3),1)</f>
        <v>#NUM!</v>
      </c>
      <c r="S58" s="11" t="e">
        <f>ROUND(EXP(LN($R58)-2*'Valeur de calcul'!$H$8),1)</f>
        <v>#NUM!</v>
      </c>
      <c r="T58" s="11" t="e">
        <f>ROUND(EXP(LN($R58)-1*'Valeur de calcul'!$H$8),1)</f>
        <v>#NUM!</v>
      </c>
      <c r="U58" s="11" t="e">
        <f>ROUND(EXP(LN($R58)+1*'Valeur de calcul'!$H$8),1)</f>
        <v>#NUM!</v>
      </c>
      <c r="V58" s="11" t="e">
        <f>ROUND(EXP(LN($R58)+2*'Valeur de calcul'!$H$8),1)</f>
        <v>#NUM!</v>
      </c>
      <c r="W58" s="11" t="str">
        <f t="shared" si="2"/>
        <v xml:space="preserve"> </v>
      </c>
      <c r="X58" s="11"/>
      <c r="Y58" s="4" t="e">
        <f t="shared" si="3"/>
        <v>#NUM!</v>
      </c>
      <c r="Z58" s="11" t="e">
        <f>IF(Y58=0," ",IF($Y58&lt;EXP(-2*'Valeur de calcul'!$G$8),"très basse", IF('Prairie permanente 0-20 cm'!$Y58&lt;EXP(-1*'Valeur de calcul'!$G$8),"basse",IF('Prairie permanente 0-20 cm'!$Y58&gt;EXP(2*'Valeur de calcul'!$G$8),"très élevée",IF('Prairie permanente 0-20 cm'!$Y58&gt;EXP('Valeur de calcul'!$G$8),"élevée","normal")))))</f>
        <v>#NUM!</v>
      </c>
      <c r="AA58" s="11" t="e">
        <f t="shared" si="4"/>
        <v>#NUM!</v>
      </c>
      <c r="AB58" s="11" t="e">
        <f>IF(AA58=0," ",IF($AA58&lt;EXP(-2*'Valeur de calcul'!$H$8),"très basse", IF('Prairie permanente 0-20 cm'!$AA58&lt;EXP(-1*'Valeur de calcul'!$H$8),"basse",IF('Prairie permanente 0-20 cm'!$AA58&gt;EXP(2*'Valeur de calcul'!$H$8),"très élevée",IF('Prairie permanente 0-20 cm'!$AA58&gt;EXP('Valeur de calcul'!$H$8),"élevée","normal")))))</f>
        <v>#NUM!</v>
      </c>
      <c r="AC58" s="11"/>
      <c r="AD58" s="11" t="e">
        <f t="shared" si="5"/>
        <v>#DIV/0!</v>
      </c>
      <c r="AE58" s="11" t="e">
        <f t="shared" si="6"/>
        <v>#DIV/0!</v>
      </c>
    </row>
    <row r="59" spans="1:31" x14ac:dyDescent="0.25">
      <c r="A59" s="9"/>
      <c r="B59" s="9"/>
      <c r="C59" s="9"/>
      <c r="D59" s="9"/>
      <c r="E59" s="9"/>
      <c r="F59" s="9"/>
      <c r="G59" s="9"/>
      <c r="H59" s="9"/>
      <c r="I59" s="11"/>
      <c r="J59" s="11">
        <f t="shared" si="0"/>
        <v>0</v>
      </c>
      <c r="K59" s="6" t="e">
        <f>ROUND((EXP(LN($B59)*'Valeur de calcul'!$G$4+$C59*'Valeur de calcul'!$G$5+LN($D59)*'Valeur de calcul'!$G$6+LN($E59)*'Valeur de calcul'!$G$7+'Valeur de calcul'!$G$3)/24)/(44/12),3)</f>
        <v>#NUM!</v>
      </c>
      <c r="L59" s="6" t="e">
        <f>ROUND(EXP(LN($K59)-2*'Valeur de calcul'!$G$8),3)</f>
        <v>#NUM!</v>
      </c>
      <c r="M59" s="6" t="e">
        <f>ROUND(EXP(LN($K59)-'Valeur de calcul'!$G$8),3)</f>
        <v>#NUM!</v>
      </c>
      <c r="N59" s="6" t="e">
        <f>ROUND(EXP(LN($K59)+'Valeur de calcul'!$G$8),3)</f>
        <v>#NUM!</v>
      </c>
      <c r="O59" s="6" t="e">
        <f>ROUND(EXP(LN($K59)+2*'Valeur de calcul'!$G$8),3)</f>
        <v>#NUM!</v>
      </c>
      <c r="P59" s="6" t="str">
        <f t="shared" si="1"/>
        <v xml:space="preserve"> </v>
      </c>
      <c r="Q59" s="11"/>
      <c r="R59" s="5" t="e">
        <f>ROUND(EXP((LN($B59)*'Valeur de calcul'!$H$4)+($C59*'Valeur de calcul'!$H$5)+(LN($D59)*'Valeur de calcul'!$H$6)+(LN($E59)*'Valeur de calcul'!$H$7)+'Valeur de calcul'!$H$3),1)</f>
        <v>#NUM!</v>
      </c>
      <c r="S59" s="11" t="e">
        <f>ROUND(EXP(LN($R59)-2*'Valeur de calcul'!$H$8),1)</f>
        <v>#NUM!</v>
      </c>
      <c r="T59" s="11" t="e">
        <f>ROUND(EXP(LN($R59)-1*'Valeur de calcul'!$H$8),1)</f>
        <v>#NUM!</v>
      </c>
      <c r="U59" s="11" t="e">
        <f>ROUND(EXP(LN($R59)+1*'Valeur de calcul'!$H$8),1)</f>
        <v>#NUM!</v>
      </c>
      <c r="V59" s="11" t="e">
        <f>ROUND(EXP(LN($R59)+2*'Valeur de calcul'!$H$8),1)</f>
        <v>#NUM!</v>
      </c>
      <c r="W59" s="11" t="str">
        <f t="shared" si="2"/>
        <v xml:space="preserve"> </v>
      </c>
      <c r="X59" s="11"/>
      <c r="Y59" s="4" t="e">
        <f t="shared" si="3"/>
        <v>#NUM!</v>
      </c>
      <c r="Z59" s="11" t="e">
        <f>IF(Y59=0," ",IF($Y59&lt;EXP(-2*'Valeur de calcul'!$G$8),"très basse", IF('Prairie permanente 0-20 cm'!$Y59&lt;EXP(-1*'Valeur de calcul'!$G$8),"basse",IF('Prairie permanente 0-20 cm'!$Y59&gt;EXP(2*'Valeur de calcul'!$G$8),"très élevée",IF('Prairie permanente 0-20 cm'!$Y59&gt;EXP('Valeur de calcul'!$G$8),"élevée","normal")))))</f>
        <v>#NUM!</v>
      </c>
      <c r="AA59" s="11" t="e">
        <f t="shared" si="4"/>
        <v>#NUM!</v>
      </c>
      <c r="AB59" s="11" t="e">
        <f>IF(AA59=0," ",IF($AA59&lt;EXP(-2*'Valeur de calcul'!$H$8),"très basse", IF('Prairie permanente 0-20 cm'!$AA59&lt;EXP(-1*'Valeur de calcul'!$H$8),"basse",IF('Prairie permanente 0-20 cm'!$AA59&gt;EXP(2*'Valeur de calcul'!$H$8),"très élevée",IF('Prairie permanente 0-20 cm'!$AA59&gt;EXP('Valeur de calcul'!$H$8),"élevée","normal")))))</f>
        <v>#NUM!</v>
      </c>
      <c r="AC59" s="11"/>
      <c r="AD59" s="11" t="e">
        <f t="shared" si="5"/>
        <v>#DIV/0!</v>
      </c>
      <c r="AE59" s="11" t="e">
        <f t="shared" si="6"/>
        <v>#DIV/0!</v>
      </c>
    </row>
    <row r="60" spans="1:31" x14ac:dyDescent="0.25">
      <c r="A60" s="9"/>
      <c r="B60" s="9"/>
      <c r="C60" s="9"/>
      <c r="D60" s="9"/>
      <c r="E60" s="9"/>
      <c r="F60" s="9"/>
      <c r="G60" s="9"/>
      <c r="H60" s="9"/>
      <c r="I60" s="11"/>
      <c r="J60" s="11">
        <f t="shared" si="0"/>
        <v>0</v>
      </c>
      <c r="K60" s="6" t="e">
        <f>ROUND((EXP(LN($B60)*'Valeur de calcul'!$G$4+$C60*'Valeur de calcul'!$G$5+LN($D60)*'Valeur de calcul'!$G$6+LN($E60)*'Valeur de calcul'!$G$7+'Valeur de calcul'!$G$3)/24)/(44/12),3)</f>
        <v>#NUM!</v>
      </c>
      <c r="L60" s="6" t="e">
        <f>ROUND(EXP(LN($K60)-2*'Valeur de calcul'!$G$8),3)</f>
        <v>#NUM!</v>
      </c>
      <c r="M60" s="6" t="e">
        <f>ROUND(EXP(LN($K60)-'Valeur de calcul'!$G$8),3)</f>
        <v>#NUM!</v>
      </c>
      <c r="N60" s="6" t="e">
        <f>ROUND(EXP(LN($K60)+'Valeur de calcul'!$G$8),3)</f>
        <v>#NUM!</v>
      </c>
      <c r="O60" s="6" t="e">
        <f>ROUND(EXP(LN($K60)+2*'Valeur de calcul'!$G$8),3)</f>
        <v>#NUM!</v>
      </c>
      <c r="P60" s="6" t="str">
        <f t="shared" si="1"/>
        <v xml:space="preserve"> </v>
      </c>
      <c r="Q60" s="11"/>
      <c r="R60" s="5" t="e">
        <f>ROUND(EXP((LN($B60)*'Valeur de calcul'!$H$4)+($C60*'Valeur de calcul'!$H$5)+(LN($D60)*'Valeur de calcul'!$H$6)+(LN($E60)*'Valeur de calcul'!$H$7)+'Valeur de calcul'!$H$3),1)</f>
        <v>#NUM!</v>
      </c>
      <c r="S60" s="11" t="e">
        <f>ROUND(EXP(LN($R60)-2*'Valeur de calcul'!$H$8),1)</f>
        <v>#NUM!</v>
      </c>
      <c r="T60" s="11" t="e">
        <f>ROUND(EXP(LN($R60)-1*'Valeur de calcul'!$H$8),1)</f>
        <v>#NUM!</v>
      </c>
      <c r="U60" s="11" t="e">
        <f>ROUND(EXP(LN($R60)+1*'Valeur de calcul'!$H$8),1)</f>
        <v>#NUM!</v>
      </c>
      <c r="V60" s="11" t="e">
        <f>ROUND(EXP(LN($R60)+2*'Valeur de calcul'!$H$8),1)</f>
        <v>#NUM!</v>
      </c>
      <c r="W60" s="11" t="str">
        <f t="shared" si="2"/>
        <v xml:space="preserve"> </v>
      </c>
      <c r="X60" s="11"/>
      <c r="Y60" s="4" t="e">
        <f t="shared" si="3"/>
        <v>#NUM!</v>
      </c>
      <c r="Z60" s="11" t="e">
        <f>IF(Y60=0," ",IF($Y60&lt;EXP(-2*'Valeur de calcul'!$G$8),"très basse", IF('Prairie permanente 0-20 cm'!$Y60&lt;EXP(-1*'Valeur de calcul'!$G$8),"basse",IF('Prairie permanente 0-20 cm'!$Y60&gt;EXP(2*'Valeur de calcul'!$G$8),"très élevée",IF('Prairie permanente 0-20 cm'!$Y60&gt;EXP('Valeur de calcul'!$G$8),"élevée","normal")))))</f>
        <v>#NUM!</v>
      </c>
      <c r="AA60" s="11" t="e">
        <f t="shared" si="4"/>
        <v>#NUM!</v>
      </c>
      <c r="AB60" s="11" t="e">
        <f>IF(AA60=0," ",IF($AA60&lt;EXP(-2*'Valeur de calcul'!$H$8),"très basse", IF('Prairie permanente 0-20 cm'!$AA60&lt;EXP(-1*'Valeur de calcul'!$H$8),"basse",IF('Prairie permanente 0-20 cm'!$AA60&gt;EXP(2*'Valeur de calcul'!$H$8),"très élevée",IF('Prairie permanente 0-20 cm'!$AA60&gt;EXP('Valeur de calcul'!$H$8),"élevée","normal")))))</f>
        <v>#NUM!</v>
      </c>
      <c r="AC60" s="11"/>
      <c r="AD60" s="11" t="e">
        <f t="shared" si="5"/>
        <v>#DIV/0!</v>
      </c>
      <c r="AE60" s="11" t="e">
        <f t="shared" si="6"/>
        <v>#DIV/0!</v>
      </c>
    </row>
    <row r="61" spans="1:31" x14ac:dyDescent="0.25">
      <c r="A61" s="9"/>
      <c r="B61" s="9"/>
      <c r="C61" s="9"/>
      <c r="D61" s="9"/>
      <c r="E61" s="9"/>
      <c r="F61" s="9"/>
      <c r="G61" s="9"/>
      <c r="H61" s="9"/>
      <c r="I61" s="11"/>
      <c r="J61" s="11">
        <f t="shared" si="0"/>
        <v>0</v>
      </c>
      <c r="K61" s="6" t="e">
        <f>ROUND((EXP(LN($B61)*'Valeur de calcul'!$G$4+$C61*'Valeur de calcul'!$G$5+LN($D61)*'Valeur de calcul'!$G$6+LN($E61)*'Valeur de calcul'!$G$7+'Valeur de calcul'!$G$3)/24)/(44/12),3)</f>
        <v>#NUM!</v>
      </c>
      <c r="L61" s="6" t="e">
        <f>ROUND(EXP(LN($K61)-2*'Valeur de calcul'!$G$8),3)</f>
        <v>#NUM!</v>
      </c>
      <c r="M61" s="6" t="e">
        <f>ROUND(EXP(LN($K61)-'Valeur de calcul'!$G$8),3)</f>
        <v>#NUM!</v>
      </c>
      <c r="N61" s="6" t="e">
        <f>ROUND(EXP(LN($K61)+'Valeur de calcul'!$G$8),3)</f>
        <v>#NUM!</v>
      </c>
      <c r="O61" s="6" t="e">
        <f>ROUND(EXP(LN($K61)+2*'Valeur de calcul'!$G$8),3)</f>
        <v>#NUM!</v>
      </c>
      <c r="P61" s="6" t="str">
        <f t="shared" si="1"/>
        <v xml:space="preserve"> </v>
      </c>
      <c r="Q61" s="11"/>
      <c r="R61" s="5" t="e">
        <f>ROUND(EXP((LN($B61)*'Valeur de calcul'!$H$4)+($C61*'Valeur de calcul'!$H$5)+(LN($D61)*'Valeur de calcul'!$H$6)+(LN($E61)*'Valeur de calcul'!$H$7)+'Valeur de calcul'!$H$3),1)</f>
        <v>#NUM!</v>
      </c>
      <c r="S61" s="11" t="e">
        <f>ROUND(EXP(LN($R61)-2*'Valeur de calcul'!$H$8),1)</f>
        <v>#NUM!</v>
      </c>
      <c r="T61" s="11" t="e">
        <f>ROUND(EXP(LN($R61)-1*'Valeur de calcul'!$H$8),1)</f>
        <v>#NUM!</v>
      </c>
      <c r="U61" s="11" t="e">
        <f>ROUND(EXP(LN($R61)+1*'Valeur de calcul'!$H$8),1)</f>
        <v>#NUM!</v>
      </c>
      <c r="V61" s="11" t="e">
        <f>ROUND(EXP(LN($R61)+2*'Valeur de calcul'!$H$8),1)</f>
        <v>#NUM!</v>
      </c>
      <c r="W61" s="11" t="str">
        <f t="shared" si="2"/>
        <v xml:space="preserve"> </v>
      </c>
      <c r="X61" s="11"/>
      <c r="Y61" s="4" t="e">
        <f t="shared" si="3"/>
        <v>#NUM!</v>
      </c>
      <c r="Z61" s="11" t="e">
        <f>IF(Y61=0," ",IF($Y61&lt;EXP(-2*'Valeur de calcul'!$G$8),"très basse", IF('Prairie permanente 0-20 cm'!$Y61&lt;EXP(-1*'Valeur de calcul'!$G$8),"basse",IF('Prairie permanente 0-20 cm'!$Y61&gt;EXP(2*'Valeur de calcul'!$G$8),"très élevée",IF('Prairie permanente 0-20 cm'!$Y61&gt;EXP('Valeur de calcul'!$G$8),"élevée","normal")))))</f>
        <v>#NUM!</v>
      </c>
      <c r="AA61" s="11" t="e">
        <f t="shared" si="4"/>
        <v>#NUM!</v>
      </c>
      <c r="AB61" s="11" t="e">
        <f>IF(AA61=0," ",IF($AA61&lt;EXP(-2*'Valeur de calcul'!$H$8),"très basse", IF('Prairie permanente 0-20 cm'!$AA61&lt;EXP(-1*'Valeur de calcul'!$H$8),"basse",IF('Prairie permanente 0-20 cm'!$AA61&gt;EXP(2*'Valeur de calcul'!$H$8),"très élevée",IF('Prairie permanente 0-20 cm'!$AA61&gt;EXP('Valeur de calcul'!$H$8),"élevée","normal")))))</f>
        <v>#NUM!</v>
      </c>
      <c r="AC61" s="11"/>
      <c r="AD61" s="11" t="e">
        <f t="shared" si="5"/>
        <v>#DIV/0!</v>
      </c>
      <c r="AE61" s="11" t="e">
        <f t="shared" si="6"/>
        <v>#DIV/0!</v>
      </c>
    </row>
    <row r="62" spans="1:31" x14ac:dyDescent="0.25">
      <c r="A62" s="9"/>
      <c r="B62" s="9"/>
      <c r="C62" s="9"/>
      <c r="D62" s="9"/>
      <c r="E62" s="9"/>
      <c r="F62" s="9"/>
      <c r="G62" s="9"/>
      <c r="H62" s="9"/>
      <c r="I62" s="11"/>
      <c r="J62" s="11">
        <f t="shared" si="0"/>
        <v>0</v>
      </c>
      <c r="K62" s="6" t="e">
        <f>ROUND((EXP(LN($B62)*'Valeur de calcul'!$G$4+$C62*'Valeur de calcul'!$G$5+LN($D62)*'Valeur de calcul'!$G$6+LN($E62)*'Valeur de calcul'!$G$7+'Valeur de calcul'!$G$3)/24)/(44/12),3)</f>
        <v>#NUM!</v>
      </c>
      <c r="L62" s="6" t="e">
        <f>ROUND(EXP(LN($K62)-2*'Valeur de calcul'!$G$8),3)</f>
        <v>#NUM!</v>
      </c>
      <c r="M62" s="6" t="e">
        <f>ROUND(EXP(LN($K62)-'Valeur de calcul'!$G$8),3)</f>
        <v>#NUM!</v>
      </c>
      <c r="N62" s="6" t="e">
        <f>ROUND(EXP(LN($K62)+'Valeur de calcul'!$G$8),3)</f>
        <v>#NUM!</v>
      </c>
      <c r="O62" s="6" t="e">
        <f>ROUND(EXP(LN($K62)+2*'Valeur de calcul'!$G$8),3)</f>
        <v>#NUM!</v>
      </c>
      <c r="P62" s="6" t="str">
        <f t="shared" si="1"/>
        <v xml:space="preserve"> </v>
      </c>
      <c r="Q62" s="11"/>
      <c r="R62" s="5" t="e">
        <f>ROUND(EXP((LN($B62)*'Valeur de calcul'!$H$4)+($C62*'Valeur de calcul'!$H$5)+(LN($D62)*'Valeur de calcul'!$H$6)+(LN($E62)*'Valeur de calcul'!$H$7)+'Valeur de calcul'!$H$3),1)</f>
        <v>#NUM!</v>
      </c>
      <c r="S62" s="11" t="e">
        <f>ROUND(EXP(LN($R62)-2*'Valeur de calcul'!$H$8),1)</f>
        <v>#NUM!</v>
      </c>
      <c r="T62" s="11" t="e">
        <f>ROUND(EXP(LN($R62)-1*'Valeur de calcul'!$H$8),1)</f>
        <v>#NUM!</v>
      </c>
      <c r="U62" s="11" t="e">
        <f>ROUND(EXP(LN($R62)+1*'Valeur de calcul'!$H$8),1)</f>
        <v>#NUM!</v>
      </c>
      <c r="V62" s="11" t="e">
        <f>ROUND(EXP(LN($R62)+2*'Valeur de calcul'!$H$8),1)</f>
        <v>#NUM!</v>
      </c>
      <c r="W62" s="11" t="str">
        <f t="shared" si="2"/>
        <v xml:space="preserve"> </v>
      </c>
      <c r="X62" s="11"/>
      <c r="Y62" s="4" t="e">
        <f t="shared" si="3"/>
        <v>#NUM!</v>
      </c>
      <c r="Z62" s="11" t="e">
        <f>IF(Y62=0," ",IF($Y62&lt;EXP(-2*'Valeur de calcul'!$G$8),"très basse", IF('Prairie permanente 0-20 cm'!$Y62&lt;EXP(-1*'Valeur de calcul'!$G$8),"basse",IF('Prairie permanente 0-20 cm'!$Y62&gt;EXP(2*'Valeur de calcul'!$G$8),"très élevée",IF('Prairie permanente 0-20 cm'!$Y62&gt;EXP('Valeur de calcul'!$G$8),"élevée","normal")))))</f>
        <v>#NUM!</v>
      </c>
      <c r="AA62" s="11" t="e">
        <f t="shared" si="4"/>
        <v>#NUM!</v>
      </c>
      <c r="AB62" s="11" t="e">
        <f>IF(AA62=0," ",IF($AA62&lt;EXP(-2*'Valeur de calcul'!$H$8),"très basse", IF('Prairie permanente 0-20 cm'!$AA62&lt;EXP(-1*'Valeur de calcul'!$H$8),"basse",IF('Prairie permanente 0-20 cm'!$AA62&gt;EXP(2*'Valeur de calcul'!$H$8),"très élevée",IF('Prairie permanente 0-20 cm'!$AA62&gt;EXP('Valeur de calcul'!$H$8),"élevée","normal")))))</f>
        <v>#NUM!</v>
      </c>
      <c r="AC62" s="11"/>
      <c r="AD62" s="11" t="e">
        <f t="shared" si="5"/>
        <v>#DIV/0!</v>
      </c>
      <c r="AE62" s="11" t="e">
        <f t="shared" si="6"/>
        <v>#DIV/0!</v>
      </c>
    </row>
    <row r="63" spans="1:31" x14ac:dyDescent="0.25">
      <c r="A63" s="9"/>
      <c r="B63" s="9"/>
      <c r="C63" s="9"/>
      <c r="D63" s="9"/>
      <c r="E63" s="9"/>
      <c r="F63" s="9"/>
      <c r="G63" s="9"/>
      <c r="H63" s="9"/>
      <c r="I63" s="11"/>
      <c r="J63" s="11">
        <f t="shared" si="0"/>
        <v>0</v>
      </c>
      <c r="K63" s="6" t="e">
        <f>ROUND((EXP(LN($B63)*'Valeur de calcul'!$G$4+$C63*'Valeur de calcul'!$G$5+LN($D63)*'Valeur de calcul'!$G$6+LN($E63)*'Valeur de calcul'!$G$7+'Valeur de calcul'!$G$3)/24)/(44/12),3)</f>
        <v>#NUM!</v>
      </c>
      <c r="L63" s="6" t="e">
        <f>ROUND(EXP(LN($K63)-2*'Valeur de calcul'!$G$8),3)</f>
        <v>#NUM!</v>
      </c>
      <c r="M63" s="6" t="e">
        <f>ROUND(EXP(LN($K63)-'Valeur de calcul'!$G$8),3)</f>
        <v>#NUM!</v>
      </c>
      <c r="N63" s="6" t="e">
        <f>ROUND(EXP(LN($K63)+'Valeur de calcul'!$G$8),3)</f>
        <v>#NUM!</v>
      </c>
      <c r="O63" s="6" t="e">
        <f>ROUND(EXP(LN($K63)+2*'Valeur de calcul'!$G$8),3)</f>
        <v>#NUM!</v>
      </c>
      <c r="P63" s="6" t="str">
        <f t="shared" si="1"/>
        <v xml:space="preserve"> </v>
      </c>
      <c r="Q63" s="11"/>
      <c r="R63" s="5" t="e">
        <f>ROUND(EXP((LN($B63)*'Valeur de calcul'!$H$4)+($C63*'Valeur de calcul'!$H$5)+(LN($D63)*'Valeur de calcul'!$H$6)+(LN($E63)*'Valeur de calcul'!$H$7)+'Valeur de calcul'!$H$3),1)</f>
        <v>#NUM!</v>
      </c>
      <c r="S63" s="11" t="e">
        <f>ROUND(EXP(LN($R63)-2*'Valeur de calcul'!$H$8),1)</f>
        <v>#NUM!</v>
      </c>
      <c r="T63" s="11" t="e">
        <f>ROUND(EXP(LN($R63)-1*'Valeur de calcul'!$H$8),1)</f>
        <v>#NUM!</v>
      </c>
      <c r="U63" s="11" t="e">
        <f>ROUND(EXP(LN($R63)+1*'Valeur de calcul'!$H$8),1)</f>
        <v>#NUM!</v>
      </c>
      <c r="V63" s="11" t="e">
        <f>ROUND(EXP(LN($R63)+2*'Valeur de calcul'!$H$8),1)</f>
        <v>#NUM!</v>
      </c>
      <c r="W63" s="11" t="str">
        <f t="shared" si="2"/>
        <v xml:space="preserve"> </v>
      </c>
      <c r="X63" s="11"/>
      <c r="Y63" s="4" t="e">
        <f t="shared" si="3"/>
        <v>#NUM!</v>
      </c>
      <c r="Z63" s="11" t="e">
        <f>IF(Y63=0," ",IF($Y63&lt;EXP(-2*'Valeur de calcul'!$G$8),"très basse", IF('Prairie permanente 0-20 cm'!$Y63&lt;EXP(-1*'Valeur de calcul'!$G$8),"basse",IF('Prairie permanente 0-20 cm'!$Y63&gt;EXP(2*'Valeur de calcul'!$G$8),"très élevée",IF('Prairie permanente 0-20 cm'!$Y63&gt;EXP('Valeur de calcul'!$G$8),"élevée","normal")))))</f>
        <v>#NUM!</v>
      </c>
      <c r="AA63" s="11" t="e">
        <f t="shared" si="4"/>
        <v>#NUM!</v>
      </c>
      <c r="AB63" s="11" t="e">
        <f>IF(AA63=0," ",IF($AA63&lt;EXP(-2*'Valeur de calcul'!$H$8),"très basse", IF('Prairie permanente 0-20 cm'!$AA63&lt;EXP(-1*'Valeur de calcul'!$H$8),"basse",IF('Prairie permanente 0-20 cm'!$AA63&gt;EXP(2*'Valeur de calcul'!$H$8),"très élevée",IF('Prairie permanente 0-20 cm'!$AA63&gt;EXP('Valeur de calcul'!$H$8),"élevée","normal")))))</f>
        <v>#NUM!</v>
      </c>
      <c r="AC63" s="11"/>
      <c r="AD63" s="11" t="e">
        <f t="shared" si="5"/>
        <v>#DIV/0!</v>
      </c>
      <c r="AE63" s="11" t="e">
        <f t="shared" si="6"/>
        <v>#DIV/0!</v>
      </c>
    </row>
    <row r="64" spans="1:31" x14ac:dyDescent="0.25">
      <c r="A64" s="9"/>
      <c r="B64" s="9"/>
      <c r="C64" s="9"/>
      <c r="D64" s="9"/>
      <c r="E64" s="9"/>
      <c r="F64" s="9"/>
      <c r="G64" s="9"/>
      <c r="H64" s="9"/>
      <c r="I64" s="11"/>
      <c r="J64" s="11">
        <f t="shared" si="0"/>
        <v>0</v>
      </c>
      <c r="K64" s="6" t="e">
        <f>ROUND((EXP(LN($B64)*'Valeur de calcul'!$G$4+$C64*'Valeur de calcul'!$G$5+LN($D64)*'Valeur de calcul'!$G$6+LN($E64)*'Valeur de calcul'!$G$7+'Valeur de calcul'!$G$3)/24)/(44/12),3)</f>
        <v>#NUM!</v>
      </c>
      <c r="L64" s="6" t="e">
        <f>ROUND(EXP(LN($K64)-2*'Valeur de calcul'!$G$8),3)</f>
        <v>#NUM!</v>
      </c>
      <c r="M64" s="6" t="e">
        <f>ROUND(EXP(LN($K64)-'Valeur de calcul'!$G$8),3)</f>
        <v>#NUM!</v>
      </c>
      <c r="N64" s="6" t="e">
        <f>ROUND(EXP(LN($K64)+'Valeur de calcul'!$G$8),3)</f>
        <v>#NUM!</v>
      </c>
      <c r="O64" s="6" t="e">
        <f>ROUND(EXP(LN($K64)+2*'Valeur de calcul'!$G$8),3)</f>
        <v>#NUM!</v>
      </c>
      <c r="P64" s="6" t="str">
        <f t="shared" si="1"/>
        <v xml:space="preserve"> </v>
      </c>
      <c r="Q64" s="11"/>
      <c r="R64" s="5" t="e">
        <f>ROUND(EXP((LN($B64)*'Valeur de calcul'!$H$4)+($C64*'Valeur de calcul'!$H$5)+(LN($D64)*'Valeur de calcul'!$H$6)+(LN($E64)*'Valeur de calcul'!$H$7)+'Valeur de calcul'!$H$3),1)</f>
        <v>#NUM!</v>
      </c>
      <c r="S64" s="11" t="e">
        <f>ROUND(EXP(LN($R64)-2*'Valeur de calcul'!$H$8),1)</f>
        <v>#NUM!</v>
      </c>
      <c r="T64" s="11" t="e">
        <f>ROUND(EXP(LN($R64)-1*'Valeur de calcul'!$H$8),1)</f>
        <v>#NUM!</v>
      </c>
      <c r="U64" s="11" t="e">
        <f>ROUND(EXP(LN($R64)+1*'Valeur de calcul'!$H$8),1)</f>
        <v>#NUM!</v>
      </c>
      <c r="V64" s="11" t="e">
        <f>ROUND(EXP(LN($R64)+2*'Valeur de calcul'!$H$8),1)</f>
        <v>#NUM!</v>
      </c>
      <c r="W64" s="11" t="str">
        <f t="shared" si="2"/>
        <v xml:space="preserve"> </v>
      </c>
      <c r="X64" s="11"/>
      <c r="Y64" s="4" t="e">
        <f t="shared" si="3"/>
        <v>#NUM!</v>
      </c>
      <c r="Z64" s="11" t="e">
        <f>IF(Y64=0," ",IF($Y64&lt;EXP(-2*'Valeur de calcul'!$G$8),"très basse", IF('Prairie permanente 0-20 cm'!$Y64&lt;EXP(-1*'Valeur de calcul'!$G$8),"basse",IF('Prairie permanente 0-20 cm'!$Y64&gt;EXP(2*'Valeur de calcul'!$G$8),"très élevée",IF('Prairie permanente 0-20 cm'!$Y64&gt;EXP('Valeur de calcul'!$G$8),"élevée","normal")))))</f>
        <v>#NUM!</v>
      </c>
      <c r="AA64" s="11" t="e">
        <f t="shared" si="4"/>
        <v>#NUM!</v>
      </c>
      <c r="AB64" s="11" t="e">
        <f>IF(AA64=0," ",IF($AA64&lt;EXP(-2*'Valeur de calcul'!$H$8),"très basse", IF('Prairie permanente 0-20 cm'!$AA64&lt;EXP(-1*'Valeur de calcul'!$H$8),"basse",IF('Prairie permanente 0-20 cm'!$AA64&gt;EXP(2*'Valeur de calcul'!$H$8),"très élevée",IF('Prairie permanente 0-20 cm'!$AA64&gt;EXP('Valeur de calcul'!$H$8),"élevée","normal")))))</f>
        <v>#NUM!</v>
      </c>
      <c r="AC64" s="11"/>
      <c r="AD64" s="11" t="e">
        <f t="shared" si="5"/>
        <v>#DIV/0!</v>
      </c>
      <c r="AE64" s="11" t="e">
        <f t="shared" si="6"/>
        <v>#DIV/0!</v>
      </c>
    </row>
    <row r="65" spans="1:31" x14ac:dyDescent="0.25">
      <c r="A65" s="9"/>
      <c r="B65" s="9"/>
      <c r="C65" s="9"/>
      <c r="D65" s="9"/>
      <c r="E65" s="9"/>
      <c r="F65" s="9"/>
      <c r="G65" s="9"/>
      <c r="H65" s="9"/>
      <c r="I65" s="11"/>
      <c r="J65" s="11">
        <f t="shared" si="0"/>
        <v>0</v>
      </c>
      <c r="K65" s="6" t="e">
        <f>ROUND((EXP(LN($B65)*'Valeur de calcul'!$G$4+$C65*'Valeur de calcul'!$G$5+LN($D65)*'Valeur de calcul'!$G$6+LN($E65)*'Valeur de calcul'!$G$7+'Valeur de calcul'!$G$3)/24)/(44/12),3)</f>
        <v>#NUM!</v>
      </c>
      <c r="L65" s="6" t="e">
        <f>ROUND(EXP(LN($K65)-2*'Valeur de calcul'!$G$8),3)</f>
        <v>#NUM!</v>
      </c>
      <c r="M65" s="6" t="e">
        <f>ROUND(EXP(LN($K65)-'Valeur de calcul'!$G$8),3)</f>
        <v>#NUM!</v>
      </c>
      <c r="N65" s="6" t="e">
        <f>ROUND(EXP(LN($K65)+'Valeur de calcul'!$G$8),3)</f>
        <v>#NUM!</v>
      </c>
      <c r="O65" s="6" t="e">
        <f>ROUND(EXP(LN($K65)+2*'Valeur de calcul'!$G$8),3)</f>
        <v>#NUM!</v>
      </c>
      <c r="P65" s="6" t="str">
        <f t="shared" si="1"/>
        <v xml:space="preserve"> </v>
      </c>
      <c r="Q65" s="11"/>
      <c r="R65" s="5" t="e">
        <f>ROUND(EXP((LN($B65)*'Valeur de calcul'!$H$4)+($C65*'Valeur de calcul'!$H$5)+(LN($D65)*'Valeur de calcul'!$H$6)+(LN($E65)*'Valeur de calcul'!$H$7)+'Valeur de calcul'!$H$3),1)</f>
        <v>#NUM!</v>
      </c>
      <c r="S65" s="11" t="e">
        <f>ROUND(EXP(LN($R65)-2*'Valeur de calcul'!$H$8),1)</f>
        <v>#NUM!</v>
      </c>
      <c r="T65" s="11" t="e">
        <f>ROUND(EXP(LN($R65)-1*'Valeur de calcul'!$H$8),1)</f>
        <v>#NUM!</v>
      </c>
      <c r="U65" s="11" t="e">
        <f>ROUND(EXP(LN($R65)+1*'Valeur de calcul'!$H$8),1)</f>
        <v>#NUM!</v>
      </c>
      <c r="V65" s="11" t="e">
        <f>ROUND(EXP(LN($R65)+2*'Valeur de calcul'!$H$8),1)</f>
        <v>#NUM!</v>
      </c>
      <c r="W65" s="11" t="str">
        <f t="shared" si="2"/>
        <v xml:space="preserve"> </v>
      </c>
      <c r="X65" s="11"/>
      <c r="Y65" s="4" t="e">
        <f t="shared" si="3"/>
        <v>#NUM!</v>
      </c>
      <c r="Z65" s="11" t="e">
        <f>IF(Y65=0," ",IF($Y65&lt;EXP(-2*'Valeur de calcul'!$G$8),"très basse", IF('Prairie permanente 0-20 cm'!$Y65&lt;EXP(-1*'Valeur de calcul'!$G$8),"basse",IF('Prairie permanente 0-20 cm'!$Y65&gt;EXP(2*'Valeur de calcul'!$G$8),"très élevée",IF('Prairie permanente 0-20 cm'!$Y65&gt;EXP('Valeur de calcul'!$G$8),"élevée","normal")))))</f>
        <v>#NUM!</v>
      </c>
      <c r="AA65" s="11" t="e">
        <f t="shared" si="4"/>
        <v>#NUM!</v>
      </c>
      <c r="AB65" s="11" t="e">
        <f>IF(AA65=0," ",IF($AA65&lt;EXP(-2*'Valeur de calcul'!$H$8),"très basse", IF('Prairie permanente 0-20 cm'!$AA65&lt;EXP(-1*'Valeur de calcul'!$H$8),"basse",IF('Prairie permanente 0-20 cm'!$AA65&gt;EXP(2*'Valeur de calcul'!$H$8),"très élevée",IF('Prairie permanente 0-20 cm'!$AA65&gt;EXP('Valeur de calcul'!$H$8),"élevée","normal")))))</f>
        <v>#NUM!</v>
      </c>
      <c r="AC65" s="11"/>
      <c r="AD65" s="11" t="e">
        <f t="shared" si="5"/>
        <v>#DIV/0!</v>
      </c>
      <c r="AE65" s="11" t="e">
        <f t="shared" si="6"/>
        <v>#DIV/0!</v>
      </c>
    </row>
    <row r="66" spans="1:31" x14ac:dyDescent="0.25">
      <c r="A66" s="9"/>
      <c r="B66" s="9"/>
      <c r="C66" s="9"/>
      <c r="D66" s="9"/>
      <c r="E66" s="9"/>
      <c r="F66" s="9"/>
      <c r="G66" s="9"/>
      <c r="H66" s="9"/>
      <c r="I66" s="11"/>
      <c r="J66" s="11">
        <f t="shared" si="0"/>
        <v>0</v>
      </c>
      <c r="K66" s="6" t="e">
        <f>ROUND((EXP(LN($B66)*'Valeur de calcul'!$G$4+$C66*'Valeur de calcul'!$G$5+LN($D66)*'Valeur de calcul'!$G$6+LN($E66)*'Valeur de calcul'!$G$7+'Valeur de calcul'!$G$3)/24)/(44/12),3)</f>
        <v>#NUM!</v>
      </c>
      <c r="L66" s="6" t="e">
        <f>ROUND(EXP(LN($K66)-2*'Valeur de calcul'!$G$8),3)</f>
        <v>#NUM!</v>
      </c>
      <c r="M66" s="6" t="e">
        <f>ROUND(EXP(LN($K66)-'Valeur de calcul'!$G$8),3)</f>
        <v>#NUM!</v>
      </c>
      <c r="N66" s="6" t="e">
        <f>ROUND(EXP(LN($K66)+'Valeur de calcul'!$G$8),3)</f>
        <v>#NUM!</v>
      </c>
      <c r="O66" s="6" t="e">
        <f>ROUND(EXP(LN($K66)+2*'Valeur de calcul'!$G$8),3)</f>
        <v>#NUM!</v>
      </c>
      <c r="P66" s="6" t="str">
        <f t="shared" si="1"/>
        <v xml:space="preserve"> </v>
      </c>
      <c r="Q66" s="11"/>
      <c r="R66" s="5" t="e">
        <f>ROUND(EXP((LN($B66)*'Valeur de calcul'!$H$4)+($C66*'Valeur de calcul'!$H$5)+(LN($D66)*'Valeur de calcul'!$H$6)+(LN($E66)*'Valeur de calcul'!$H$7)+'Valeur de calcul'!$H$3),1)</f>
        <v>#NUM!</v>
      </c>
      <c r="S66" s="11" t="e">
        <f>ROUND(EXP(LN($R66)-2*'Valeur de calcul'!$H$8),1)</f>
        <v>#NUM!</v>
      </c>
      <c r="T66" s="11" t="e">
        <f>ROUND(EXP(LN($R66)-1*'Valeur de calcul'!$H$8),1)</f>
        <v>#NUM!</v>
      </c>
      <c r="U66" s="11" t="e">
        <f>ROUND(EXP(LN($R66)+1*'Valeur de calcul'!$H$8),1)</f>
        <v>#NUM!</v>
      </c>
      <c r="V66" s="11" t="e">
        <f>ROUND(EXP(LN($R66)+2*'Valeur de calcul'!$H$8),1)</f>
        <v>#NUM!</v>
      </c>
      <c r="W66" s="11" t="str">
        <f t="shared" si="2"/>
        <v xml:space="preserve"> </v>
      </c>
      <c r="X66" s="11"/>
      <c r="Y66" s="4" t="e">
        <f t="shared" si="3"/>
        <v>#NUM!</v>
      </c>
      <c r="Z66" s="11" t="e">
        <f>IF(Y66=0," ",IF($Y66&lt;EXP(-2*'Valeur de calcul'!$G$8),"très basse", IF('Prairie permanente 0-20 cm'!$Y66&lt;EXP(-1*'Valeur de calcul'!$G$8),"basse",IF('Prairie permanente 0-20 cm'!$Y66&gt;EXP(2*'Valeur de calcul'!$G$8),"très élevée",IF('Prairie permanente 0-20 cm'!$Y66&gt;EXP('Valeur de calcul'!$G$8),"élevée","normal")))))</f>
        <v>#NUM!</v>
      </c>
      <c r="AA66" s="11" t="e">
        <f t="shared" si="4"/>
        <v>#NUM!</v>
      </c>
      <c r="AB66" s="11" t="e">
        <f>IF(AA66=0," ",IF($AA66&lt;EXP(-2*'Valeur de calcul'!$H$8),"très basse", IF('Prairie permanente 0-20 cm'!$AA66&lt;EXP(-1*'Valeur de calcul'!$H$8),"basse",IF('Prairie permanente 0-20 cm'!$AA66&gt;EXP(2*'Valeur de calcul'!$H$8),"très élevée",IF('Prairie permanente 0-20 cm'!$AA66&gt;EXP('Valeur de calcul'!$H$8),"élevée","normal")))))</f>
        <v>#NUM!</v>
      </c>
      <c r="AC66" s="11"/>
      <c r="AD66" s="11" t="e">
        <f t="shared" si="5"/>
        <v>#DIV/0!</v>
      </c>
      <c r="AE66" s="11" t="e">
        <f t="shared" si="6"/>
        <v>#DIV/0!</v>
      </c>
    </row>
    <row r="67" spans="1:31" x14ac:dyDescent="0.25">
      <c r="A67" s="9"/>
      <c r="B67" s="9"/>
      <c r="C67" s="9"/>
      <c r="D67" s="9"/>
      <c r="E67" s="9"/>
      <c r="F67" s="9"/>
      <c r="G67" s="9"/>
      <c r="H67" s="9"/>
      <c r="I67" s="11"/>
      <c r="J67" s="11">
        <f t="shared" si="0"/>
        <v>0</v>
      </c>
      <c r="K67" s="6" t="e">
        <f>ROUND((EXP(LN($B67)*'Valeur de calcul'!$G$4+$C67*'Valeur de calcul'!$G$5+LN($D67)*'Valeur de calcul'!$G$6+LN($E67)*'Valeur de calcul'!$G$7+'Valeur de calcul'!$G$3)/24)/(44/12),3)</f>
        <v>#NUM!</v>
      </c>
      <c r="L67" s="6" t="e">
        <f>ROUND(EXP(LN($K67)-2*'Valeur de calcul'!$G$8),3)</f>
        <v>#NUM!</v>
      </c>
      <c r="M67" s="6" t="e">
        <f>ROUND(EXP(LN($K67)-'Valeur de calcul'!$G$8),3)</f>
        <v>#NUM!</v>
      </c>
      <c r="N67" s="6" t="e">
        <f>ROUND(EXP(LN($K67)+'Valeur de calcul'!$G$8),3)</f>
        <v>#NUM!</v>
      </c>
      <c r="O67" s="6" t="e">
        <f>ROUND(EXP(LN($K67)+2*'Valeur de calcul'!$G$8),3)</f>
        <v>#NUM!</v>
      </c>
      <c r="P67" s="6" t="str">
        <f t="shared" si="1"/>
        <v xml:space="preserve"> </v>
      </c>
      <c r="Q67" s="11"/>
      <c r="R67" s="5" t="e">
        <f>ROUND(EXP((LN($B67)*'Valeur de calcul'!$H$4)+($C67*'Valeur de calcul'!$H$5)+(LN($D67)*'Valeur de calcul'!$H$6)+(LN($E67)*'Valeur de calcul'!$H$7)+'Valeur de calcul'!$H$3),1)</f>
        <v>#NUM!</v>
      </c>
      <c r="S67" s="11" t="e">
        <f>ROUND(EXP(LN($R67)-2*'Valeur de calcul'!$H$8),1)</f>
        <v>#NUM!</v>
      </c>
      <c r="T67" s="11" t="e">
        <f>ROUND(EXP(LN($R67)-1*'Valeur de calcul'!$H$8),1)</f>
        <v>#NUM!</v>
      </c>
      <c r="U67" s="11" t="e">
        <f>ROUND(EXP(LN($R67)+1*'Valeur de calcul'!$H$8),1)</f>
        <v>#NUM!</v>
      </c>
      <c r="V67" s="11" t="e">
        <f>ROUND(EXP(LN($R67)+2*'Valeur de calcul'!$H$8),1)</f>
        <v>#NUM!</v>
      </c>
      <c r="W67" s="11" t="str">
        <f t="shared" si="2"/>
        <v xml:space="preserve"> </v>
      </c>
      <c r="X67" s="11"/>
      <c r="Y67" s="4" t="e">
        <f t="shared" si="3"/>
        <v>#NUM!</v>
      </c>
      <c r="Z67" s="11" t="e">
        <f>IF(Y67=0," ",IF($Y67&lt;EXP(-2*'Valeur de calcul'!$G$8),"très basse", IF('Prairie permanente 0-20 cm'!$Y67&lt;EXP(-1*'Valeur de calcul'!$G$8),"basse",IF('Prairie permanente 0-20 cm'!$Y67&gt;EXP(2*'Valeur de calcul'!$G$8),"très élevée",IF('Prairie permanente 0-20 cm'!$Y67&gt;EXP('Valeur de calcul'!$G$8),"élevée","normal")))))</f>
        <v>#NUM!</v>
      </c>
      <c r="AA67" s="11" t="e">
        <f t="shared" si="4"/>
        <v>#NUM!</v>
      </c>
      <c r="AB67" s="11" t="e">
        <f>IF(AA67=0," ",IF($AA67&lt;EXP(-2*'Valeur de calcul'!$H$8),"très basse", IF('Prairie permanente 0-20 cm'!$AA67&lt;EXP(-1*'Valeur de calcul'!$H$8),"basse",IF('Prairie permanente 0-20 cm'!$AA67&gt;EXP(2*'Valeur de calcul'!$H$8),"très élevée",IF('Prairie permanente 0-20 cm'!$AA67&gt;EXP('Valeur de calcul'!$H$8),"élevée","normal")))))</f>
        <v>#NUM!</v>
      </c>
      <c r="AC67" s="11"/>
      <c r="AD67" s="11" t="e">
        <f t="shared" si="5"/>
        <v>#DIV/0!</v>
      </c>
      <c r="AE67" s="11" t="e">
        <f t="shared" si="6"/>
        <v>#DIV/0!</v>
      </c>
    </row>
    <row r="68" spans="1:31" x14ac:dyDescent="0.25">
      <c r="A68" s="9"/>
      <c r="B68" s="9"/>
      <c r="C68" s="9"/>
      <c r="D68" s="9"/>
      <c r="E68" s="9"/>
      <c r="F68" s="9"/>
      <c r="G68" s="9"/>
      <c r="H68" s="9"/>
      <c r="I68" s="11"/>
      <c r="J68" s="11">
        <f t="shared" si="0"/>
        <v>0</v>
      </c>
      <c r="K68" s="6" t="e">
        <f>ROUND((EXP(LN($B68)*'Valeur de calcul'!$G$4+$C68*'Valeur de calcul'!$G$5+LN($D68)*'Valeur de calcul'!$G$6+LN($E68)*'Valeur de calcul'!$G$7+'Valeur de calcul'!$G$3)/24)/(44/12),3)</f>
        <v>#NUM!</v>
      </c>
      <c r="L68" s="6" t="e">
        <f>ROUND(EXP(LN($K68)-2*'Valeur de calcul'!$G$8),3)</f>
        <v>#NUM!</v>
      </c>
      <c r="M68" s="6" t="e">
        <f>ROUND(EXP(LN($K68)-'Valeur de calcul'!$G$8),3)</f>
        <v>#NUM!</v>
      </c>
      <c r="N68" s="6" t="e">
        <f>ROUND(EXP(LN($K68)+'Valeur de calcul'!$G$8),3)</f>
        <v>#NUM!</v>
      </c>
      <c r="O68" s="6" t="e">
        <f>ROUND(EXP(LN($K68)+2*'Valeur de calcul'!$G$8),3)</f>
        <v>#NUM!</v>
      </c>
      <c r="P68" s="6" t="str">
        <f t="shared" si="1"/>
        <v xml:space="preserve"> </v>
      </c>
      <c r="Q68" s="11"/>
      <c r="R68" s="5" t="e">
        <f>ROUND(EXP((LN($B68)*'Valeur de calcul'!$H$4)+($C68*'Valeur de calcul'!$H$5)+(LN($D68)*'Valeur de calcul'!$H$6)+(LN($E68)*'Valeur de calcul'!$H$7)+'Valeur de calcul'!$H$3),1)</f>
        <v>#NUM!</v>
      </c>
      <c r="S68" s="11" t="e">
        <f>ROUND(EXP(LN($R68)-2*'Valeur de calcul'!$H$8),1)</f>
        <v>#NUM!</v>
      </c>
      <c r="T68" s="11" t="e">
        <f>ROUND(EXP(LN($R68)-1*'Valeur de calcul'!$H$8),1)</f>
        <v>#NUM!</v>
      </c>
      <c r="U68" s="11" t="e">
        <f>ROUND(EXP(LN($R68)+1*'Valeur de calcul'!$H$8),1)</f>
        <v>#NUM!</v>
      </c>
      <c r="V68" s="11" t="e">
        <f>ROUND(EXP(LN($R68)+2*'Valeur de calcul'!$H$8),1)</f>
        <v>#NUM!</v>
      </c>
      <c r="W68" s="11" t="str">
        <f t="shared" si="2"/>
        <v xml:space="preserve"> </v>
      </c>
      <c r="X68" s="11"/>
      <c r="Y68" s="4" t="e">
        <f t="shared" si="3"/>
        <v>#NUM!</v>
      </c>
      <c r="Z68" s="11" t="e">
        <f>IF(Y68=0," ",IF($Y68&lt;EXP(-2*'Valeur de calcul'!$G$8),"très basse", IF('Prairie permanente 0-20 cm'!$Y68&lt;EXP(-1*'Valeur de calcul'!$G$8),"basse",IF('Prairie permanente 0-20 cm'!$Y68&gt;EXP(2*'Valeur de calcul'!$G$8),"très élevée",IF('Prairie permanente 0-20 cm'!$Y68&gt;EXP('Valeur de calcul'!$G$8),"élevée","normal")))))</f>
        <v>#NUM!</v>
      </c>
      <c r="AA68" s="11" t="e">
        <f t="shared" si="4"/>
        <v>#NUM!</v>
      </c>
      <c r="AB68" s="11" t="e">
        <f>IF(AA68=0," ",IF($AA68&lt;EXP(-2*'Valeur de calcul'!$H$8),"très basse", IF('Prairie permanente 0-20 cm'!$AA68&lt;EXP(-1*'Valeur de calcul'!$H$8),"basse",IF('Prairie permanente 0-20 cm'!$AA68&gt;EXP(2*'Valeur de calcul'!$H$8),"très élevée",IF('Prairie permanente 0-20 cm'!$AA68&gt;EXP('Valeur de calcul'!$H$8),"élevée","normal")))))</f>
        <v>#NUM!</v>
      </c>
      <c r="AC68" s="11"/>
      <c r="AD68" s="11" t="e">
        <f t="shared" si="5"/>
        <v>#DIV/0!</v>
      </c>
      <c r="AE68" s="11" t="e">
        <f t="shared" si="6"/>
        <v>#DIV/0!</v>
      </c>
    </row>
    <row r="69" spans="1:31" x14ac:dyDescent="0.25">
      <c r="A69" s="9"/>
      <c r="B69" s="9"/>
      <c r="C69" s="9"/>
      <c r="D69" s="9"/>
      <c r="E69" s="9"/>
      <c r="F69" s="9"/>
      <c r="G69" s="9"/>
      <c r="H69" s="9"/>
      <c r="I69" s="11"/>
      <c r="J69" s="11">
        <f t="shared" ref="J69:J132" si="7">IF($G69&gt;0,($G69/24)/(44/12),$F69)</f>
        <v>0</v>
      </c>
      <c r="K69" s="6" t="e">
        <f>ROUND((EXP(LN($B69)*'Valeur de calcul'!$G$4+$C69*'Valeur de calcul'!$G$5+LN($D69)*'Valeur de calcul'!$G$6+LN($E69)*'Valeur de calcul'!$G$7+'Valeur de calcul'!$G$3)/24)/(44/12),3)</f>
        <v>#NUM!</v>
      </c>
      <c r="L69" s="6" t="e">
        <f>ROUND(EXP(LN($K69)-2*'Valeur de calcul'!$G$8),3)</f>
        <v>#NUM!</v>
      </c>
      <c r="M69" s="6" t="e">
        <f>ROUND(EXP(LN($K69)-'Valeur de calcul'!$G$8),3)</f>
        <v>#NUM!</v>
      </c>
      <c r="N69" s="6" t="e">
        <f>ROUND(EXP(LN($K69)+'Valeur de calcul'!$G$8),3)</f>
        <v>#NUM!</v>
      </c>
      <c r="O69" s="6" t="e">
        <f>ROUND(EXP(LN($K69)+2*'Valeur de calcul'!$G$8),3)</f>
        <v>#NUM!</v>
      </c>
      <c r="P69" s="6" t="str">
        <f t="shared" ref="P69:P132" si="8">IF($J69=0," ",IF($J69&lt;$L69,"très basse",IF($J69&lt;$M69,"basse",IF($J69&gt;$O69,"très élevée",IF($J69&gt;$N69,"élevée","normal")))))</f>
        <v xml:space="preserve"> </v>
      </c>
      <c r="Q69" s="11"/>
      <c r="R69" s="5" t="e">
        <f>ROUND(EXP((LN($B69)*'Valeur de calcul'!$H$4)+($C69*'Valeur de calcul'!$H$5)+(LN($D69)*'Valeur de calcul'!$H$6)+(LN($E69)*'Valeur de calcul'!$H$7)+'Valeur de calcul'!$H$3),1)</f>
        <v>#NUM!</v>
      </c>
      <c r="S69" s="11" t="e">
        <f>ROUND(EXP(LN($R69)-2*'Valeur de calcul'!$H$8),1)</f>
        <v>#NUM!</v>
      </c>
      <c r="T69" s="11" t="e">
        <f>ROUND(EXP(LN($R69)-1*'Valeur de calcul'!$H$8),1)</f>
        <v>#NUM!</v>
      </c>
      <c r="U69" s="11" t="e">
        <f>ROUND(EXP(LN($R69)+1*'Valeur de calcul'!$H$8),1)</f>
        <v>#NUM!</v>
      </c>
      <c r="V69" s="11" t="e">
        <f>ROUND(EXP(LN($R69)+2*'Valeur de calcul'!$H$8),1)</f>
        <v>#NUM!</v>
      </c>
      <c r="W69" s="11" t="str">
        <f t="shared" ref="W69:W132" si="9">IF($H69=0," ",IF($H69&lt;$S69,"très basse",IF($H69&lt;$T69,"basse",IF($H69&gt;$V69,"très élevée",IF($H69&gt;$U69,"élevée","normal")))))</f>
        <v xml:space="preserve"> </v>
      </c>
      <c r="X69" s="11"/>
      <c r="Y69" s="4" t="e">
        <f t="shared" ref="Y69:Y132" si="10">ROUND($J69/$K69,3)</f>
        <v>#NUM!</v>
      </c>
      <c r="Z69" s="11" t="e">
        <f>IF(Y69=0," ",IF($Y69&lt;EXP(-2*'Valeur de calcul'!$G$8),"très basse", IF('Prairie permanente 0-20 cm'!$Y69&lt;EXP(-1*'Valeur de calcul'!$G$8),"basse",IF('Prairie permanente 0-20 cm'!$Y69&gt;EXP(2*'Valeur de calcul'!$G$8),"très élevée",IF('Prairie permanente 0-20 cm'!$Y69&gt;EXP('Valeur de calcul'!$G$8),"élevée","normal")))))</f>
        <v>#NUM!</v>
      </c>
      <c r="AA69" s="11" t="e">
        <f t="shared" ref="AA69:AA132" si="11">ROUND($H69/$R69,3)</f>
        <v>#NUM!</v>
      </c>
      <c r="AB69" s="11" t="e">
        <f>IF(AA69=0," ",IF($AA69&lt;EXP(-2*'Valeur de calcul'!$H$8),"très basse", IF('Prairie permanente 0-20 cm'!$AA69&lt;EXP(-1*'Valeur de calcul'!$H$8),"basse",IF('Prairie permanente 0-20 cm'!$AA69&gt;EXP(2*'Valeur de calcul'!$H$8),"très élevée",IF('Prairie permanente 0-20 cm'!$AA69&gt;EXP('Valeur de calcul'!$H$8),"élevée","normal")))))</f>
        <v>#NUM!</v>
      </c>
      <c r="AC69" s="11"/>
      <c r="AD69" s="11" t="e">
        <f t="shared" ref="AD69:AD132" si="12">ROUND(1000*$J69/$H69,2)</f>
        <v>#DIV/0!</v>
      </c>
      <c r="AE69" s="11" t="e">
        <f t="shared" ref="AE69:AE132" si="13">ROUND(0.1*$H69/$B69,1)</f>
        <v>#DIV/0!</v>
      </c>
    </row>
    <row r="70" spans="1:31" x14ac:dyDescent="0.25">
      <c r="A70" s="9"/>
      <c r="B70" s="9"/>
      <c r="C70" s="9"/>
      <c r="D70" s="9"/>
      <c r="E70" s="9"/>
      <c r="F70" s="9"/>
      <c r="G70" s="9"/>
      <c r="H70" s="9"/>
      <c r="I70" s="11"/>
      <c r="J70" s="11">
        <f t="shared" si="7"/>
        <v>0</v>
      </c>
      <c r="K70" s="6" t="e">
        <f>ROUND((EXP(LN($B70)*'Valeur de calcul'!$G$4+$C70*'Valeur de calcul'!$G$5+LN($D70)*'Valeur de calcul'!$G$6+LN($E70)*'Valeur de calcul'!$G$7+'Valeur de calcul'!$G$3)/24)/(44/12),3)</f>
        <v>#NUM!</v>
      </c>
      <c r="L70" s="6" t="e">
        <f>ROUND(EXP(LN($K70)-2*'Valeur de calcul'!$G$8),3)</f>
        <v>#NUM!</v>
      </c>
      <c r="M70" s="6" t="e">
        <f>ROUND(EXP(LN($K70)-'Valeur de calcul'!$G$8),3)</f>
        <v>#NUM!</v>
      </c>
      <c r="N70" s="6" t="e">
        <f>ROUND(EXP(LN($K70)+'Valeur de calcul'!$G$8),3)</f>
        <v>#NUM!</v>
      </c>
      <c r="O70" s="6" t="e">
        <f>ROUND(EXP(LN($K70)+2*'Valeur de calcul'!$G$8),3)</f>
        <v>#NUM!</v>
      </c>
      <c r="P70" s="6" t="str">
        <f t="shared" si="8"/>
        <v xml:space="preserve"> </v>
      </c>
      <c r="Q70" s="11"/>
      <c r="R70" s="5" t="e">
        <f>ROUND(EXP((LN($B70)*'Valeur de calcul'!$H$4)+($C70*'Valeur de calcul'!$H$5)+(LN($D70)*'Valeur de calcul'!$H$6)+(LN($E70)*'Valeur de calcul'!$H$7)+'Valeur de calcul'!$H$3),1)</f>
        <v>#NUM!</v>
      </c>
      <c r="S70" s="11" t="e">
        <f>ROUND(EXP(LN($R70)-2*'Valeur de calcul'!$H$8),1)</f>
        <v>#NUM!</v>
      </c>
      <c r="T70" s="11" t="e">
        <f>ROUND(EXP(LN($R70)-1*'Valeur de calcul'!$H$8),1)</f>
        <v>#NUM!</v>
      </c>
      <c r="U70" s="11" t="e">
        <f>ROUND(EXP(LN($R70)+1*'Valeur de calcul'!$H$8),1)</f>
        <v>#NUM!</v>
      </c>
      <c r="V70" s="11" t="e">
        <f>ROUND(EXP(LN($R70)+2*'Valeur de calcul'!$H$8),1)</f>
        <v>#NUM!</v>
      </c>
      <c r="W70" s="11" t="str">
        <f t="shared" si="9"/>
        <v xml:space="preserve"> </v>
      </c>
      <c r="X70" s="11"/>
      <c r="Y70" s="4" t="e">
        <f t="shared" si="10"/>
        <v>#NUM!</v>
      </c>
      <c r="Z70" s="11" t="e">
        <f>IF(Y70=0," ",IF($Y70&lt;EXP(-2*'Valeur de calcul'!$G$8),"très basse", IF('Prairie permanente 0-20 cm'!$Y70&lt;EXP(-1*'Valeur de calcul'!$G$8),"basse",IF('Prairie permanente 0-20 cm'!$Y70&gt;EXP(2*'Valeur de calcul'!$G$8),"très élevée",IF('Prairie permanente 0-20 cm'!$Y70&gt;EXP('Valeur de calcul'!$G$8),"élevée","normal")))))</f>
        <v>#NUM!</v>
      </c>
      <c r="AA70" s="11" t="e">
        <f t="shared" si="11"/>
        <v>#NUM!</v>
      </c>
      <c r="AB70" s="11" t="e">
        <f>IF(AA70=0," ",IF($AA70&lt;EXP(-2*'Valeur de calcul'!$H$8),"très basse", IF('Prairie permanente 0-20 cm'!$AA70&lt;EXP(-1*'Valeur de calcul'!$H$8),"basse",IF('Prairie permanente 0-20 cm'!$AA70&gt;EXP(2*'Valeur de calcul'!$H$8),"très élevée",IF('Prairie permanente 0-20 cm'!$AA70&gt;EXP('Valeur de calcul'!$H$8),"élevée","normal")))))</f>
        <v>#NUM!</v>
      </c>
      <c r="AC70" s="11"/>
      <c r="AD70" s="11" t="e">
        <f t="shared" si="12"/>
        <v>#DIV/0!</v>
      </c>
      <c r="AE70" s="11" t="e">
        <f t="shared" si="13"/>
        <v>#DIV/0!</v>
      </c>
    </row>
    <row r="71" spans="1:31" x14ac:dyDescent="0.25">
      <c r="A71" s="9"/>
      <c r="B71" s="9"/>
      <c r="C71" s="9"/>
      <c r="D71" s="9"/>
      <c r="E71" s="9"/>
      <c r="F71" s="9"/>
      <c r="G71" s="9"/>
      <c r="H71" s="9"/>
      <c r="I71" s="11"/>
      <c r="J71" s="11">
        <f t="shared" si="7"/>
        <v>0</v>
      </c>
      <c r="K71" s="6" t="e">
        <f>ROUND((EXP(LN($B71)*'Valeur de calcul'!$G$4+$C71*'Valeur de calcul'!$G$5+LN($D71)*'Valeur de calcul'!$G$6+LN($E71)*'Valeur de calcul'!$G$7+'Valeur de calcul'!$G$3)/24)/(44/12),3)</f>
        <v>#NUM!</v>
      </c>
      <c r="L71" s="6" t="e">
        <f>ROUND(EXP(LN($K71)-2*'Valeur de calcul'!$G$8),3)</f>
        <v>#NUM!</v>
      </c>
      <c r="M71" s="6" t="e">
        <f>ROUND(EXP(LN($K71)-'Valeur de calcul'!$G$8),3)</f>
        <v>#NUM!</v>
      </c>
      <c r="N71" s="6" t="e">
        <f>ROUND(EXP(LN($K71)+'Valeur de calcul'!$G$8),3)</f>
        <v>#NUM!</v>
      </c>
      <c r="O71" s="6" t="e">
        <f>ROUND(EXP(LN($K71)+2*'Valeur de calcul'!$G$8),3)</f>
        <v>#NUM!</v>
      </c>
      <c r="P71" s="6" t="str">
        <f t="shared" si="8"/>
        <v xml:space="preserve"> </v>
      </c>
      <c r="Q71" s="11"/>
      <c r="R71" s="5" t="e">
        <f>ROUND(EXP((LN($B71)*'Valeur de calcul'!$H$4)+($C71*'Valeur de calcul'!$H$5)+(LN($D71)*'Valeur de calcul'!$H$6)+(LN($E71)*'Valeur de calcul'!$H$7)+'Valeur de calcul'!$H$3),1)</f>
        <v>#NUM!</v>
      </c>
      <c r="S71" s="11" t="e">
        <f>ROUND(EXP(LN($R71)-2*'Valeur de calcul'!$H$8),1)</f>
        <v>#NUM!</v>
      </c>
      <c r="T71" s="11" t="e">
        <f>ROUND(EXP(LN($R71)-1*'Valeur de calcul'!$H$8),1)</f>
        <v>#NUM!</v>
      </c>
      <c r="U71" s="11" t="e">
        <f>ROUND(EXP(LN($R71)+1*'Valeur de calcul'!$H$8),1)</f>
        <v>#NUM!</v>
      </c>
      <c r="V71" s="11" t="e">
        <f>ROUND(EXP(LN($R71)+2*'Valeur de calcul'!$H$8),1)</f>
        <v>#NUM!</v>
      </c>
      <c r="W71" s="11" t="str">
        <f t="shared" si="9"/>
        <v xml:space="preserve"> </v>
      </c>
      <c r="X71" s="11"/>
      <c r="Y71" s="4" t="e">
        <f t="shared" si="10"/>
        <v>#NUM!</v>
      </c>
      <c r="Z71" s="11" t="e">
        <f>IF(Y71=0," ",IF($Y71&lt;EXP(-2*'Valeur de calcul'!$G$8),"très basse", IF('Prairie permanente 0-20 cm'!$Y71&lt;EXP(-1*'Valeur de calcul'!$G$8),"basse",IF('Prairie permanente 0-20 cm'!$Y71&gt;EXP(2*'Valeur de calcul'!$G$8),"très élevée",IF('Prairie permanente 0-20 cm'!$Y71&gt;EXP('Valeur de calcul'!$G$8),"élevée","normal")))))</f>
        <v>#NUM!</v>
      </c>
      <c r="AA71" s="11" t="e">
        <f t="shared" si="11"/>
        <v>#NUM!</v>
      </c>
      <c r="AB71" s="11" t="e">
        <f>IF(AA71=0," ",IF($AA71&lt;EXP(-2*'Valeur de calcul'!$H$8),"très basse", IF('Prairie permanente 0-20 cm'!$AA71&lt;EXP(-1*'Valeur de calcul'!$H$8),"basse",IF('Prairie permanente 0-20 cm'!$AA71&gt;EXP(2*'Valeur de calcul'!$H$8),"très élevée",IF('Prairie permanente 0-20 cm'!$AA71&gt;EXP('Valeur de calcul'!$H$8),"élevée","normal")))))</f>
        <v>#NUM!</v>
      </c>
      <c r="AC71" s="11"/>
      <c r="AD71" s="11" t="e">
        <f t="shared" si="12"/>
        <v>#DIV/0!</v>
      </c>
      <c r="AE71" s="11" t="e">
        <f t="shared" si="13"/>
        <v>#DIV/0!</v>
      </c>
    </row>
    <row r="72" spans="1:31" x14ac:dyDescent="0.25">
      <c r="A72" s="9"/>
      <c r="B72" s="9"/>
      <c r="C72" s="9"/>
      <c r="D72" s="9"/>
      <c r="E72" s="9"/>
      <c r="F72" s="9"/>
      <c r="G72" s="9"/>
      <c r="H72" s="9"/>
      <c r="I72" s="11"/>
      <c r="J72" s="11">
        <f t="shared" si="7"/>
        <v>0</v>
      </c>
      <c r="K72" s="6" t="e">
        <f>ROUND((EXP(LN($B72)*'Valeur de calcul'!$G$4+$C72*'Valeur de calcul'!$G$5+LN($D72)*'Valeur de calcul'!$G$6+LN($E72)*'Valeur de calcul'!$G$7+'Valeur de calcul'!$G$3)/24)/(44/12),3)</f>
        <v>#NUM!</v>
      </c>
      <c r="L72" s="6" t="e">
        <f>ROUND(EXP(LN($K72)-2*'Valeur de calcul'!$G$8),3)</f>
        <v>#NUM!</v>
      </c>
      <c r="M72" s="6" t="e">
        <f>ROUND(EXP(LN($K72)-'Valeur de calcul'!$G$8),3)</f>
        <v>#NUM!</v>
      </c>
      <c r="N72" s="6" t="e">
        <f>ROUND(EXP(LN($K72)+'Valeur de calcul'!$G$8),3)</f>
        <v>#NUM!</v>
      </c>
      <c r="O72" s="6" t="e">
        <f>ROUND(EXP(LN($K72)+2*'Valeur de calcul'!$G$8),3)</f>
        <v>#NUM!</v>
      </c>
      <c r="P72" s="6" t="str">
        <f t="shared" si="8"/>
        <v xml:space="preserve"> </v>
      </c>
      <c r="Q72" s="11"/>
      <c r="R72" s="5" t="e">
        <f>ROUND(EXP((LN($B72)*'Valeur de calcul'!$H$4)+($C72*'Valeur de calcul'!$H$5)+(LN($D72)*'Valeur de calcul'!$H$6)+(LN($E72)*'Valeur de calcul'!$H$7)+'Valeur de calcul'!$H$3),1)</f>
        <v>#NUM!</v>
      </c>
      <c r="S72" s="11" t="e">
        <f>ROUND(EXP(LN($R72)-2*'Valeur de calcul'!$H$8),1)</f>
        <v>#NUM!</v>
      </c>
      <c r="T72" s="11" t="e">
        <f>ROUND(EXP(LN($R72)-1*'Valeur de calcul'!$H$8),1)</f>
        <v>#NUM!</v>
      </c>
      <c r="U72" s="11" t="e">
        <f>ROUND(EXP(LN($R72)+1*'Valeur de calcul'!$H$8),1)</f>
        <v>#NUM!</v>
      </c>
      <c r="V72" s="11" t="e">
        <f>ROUND(EXP(LN($R72)+2*'Valeur de calcul'!$H$8),1)</f>
        <v>#NUM!</v>
      </c>
      <c r="W72" s="11" t="str">
        <f t="shared" si="9"/>
        <v xml:space="preserve"> </v>
      </c>
      <c r="X72" s="11"/>
      <c r="Y72" s="4" t="e">
        <f t="shared" si="10"/>
        <v>#NUM!</v>
      </c>
      <c r="Z72" s="11" t="e">
        <f>IF(Y72=0," ",IF($Y72&lt;EXP(-2*'Valeur de calcul'!$G$8),"très basse", IF('Prairie permanente 0-20 cm'!$Y72&lt;EXP(-1*'Valeur de calcul'!$G$8),"basse",IF('Prairie permanente 0-20 cm'!$Y72&gt;EXP(2*'Valeur de calcul'!$G$8),"très élevée",IF('Prairie permanente 0-20 cm'!$Y72&gt;EXP('Valeur de calcul'!$G$8),"élevée","normal")))))</f>
        <v>#NUM!</v>
      </c>
      <c r="AA72" s="11" t="e">
        <f t="shared" si="11"/>
        <v>#NUM!</v>
      </c>
      <c r="AB72" s="11" t="e">
        <f>IF(AA72=0," ",IF($AA72&lt;EXP(-2*'Valeur de calcul'!$H$8),"très basse", IF('Prairie permanente 0-20 cm'!$AA72&lt;EXP(-1*'Valeur de calcul'!$H$8),"basse",IF('Prairie permanente 0-20 cm'!$AA72&gt;EXP(2*'Valeur de calcul'!$H$8),"très élevée",IF('Prairie permanente 0-20 cm'!$AA72&gt;EXP('Valeur de calcul'!$H$8),"élevée","normal")))))</f>
        <v>#NUM!</v>
      </c>
      <c r="AC72" s="11"/>
      <c r="AD72" s="11" t="e">
        <f t="shared" si="12"/>
        <v>#DIV/0!</v>
      </c>
      <c r="AE72" s="11" t="e">
        <f t="shared" si="13"/>
        <v>#DIV/0!</v>
      </c>
    </row>
    <row r="73" spans="1:31" x14ac:dyDescent="0.25">
      <c r="A73" s="9"/>
      <c r="B73" s="9"/>
      <c r="C73" s="9"/>
      <c r="D73" s="9"/>
      <c r="E73" s="9"/>
      <c r="F73" s="9"/>
      <c r="G73" s="9"/>
      <c r="H73" s="9"/>
      <c r="I73" s="11"/>
      <c r="J73" s="11">
        <f t="shared" si="7"/>
        <v>0</v>
      </c>
      <c r="K73" s="6" t="e">
        <f>ROUND((EXP(LN($B73)*'Valeur de calcul'!$G$4+$C73*'Valeur de calcul'!$G$5+LN($D73)*'Valeur de calcul'!$G$6+LN($E73)*'Valeur de calcul'!$G$7+'Valeur de calcul'!$G$3)/24)/(44/12),3)</f>
        <v>#NUM!</v>
      </c>
      <c r="L73" s="6" t="e">
        <f>ROUND(EXP(LN($K73)-2*'Valeur de calcul'!$G$8),3)</f>
        <v>#NUM!</v>
      </c>
      <c r="M73" s="6" t="e">
        <f>ROUND(EXP(LN($K73)-'Valeur de calcul'!$G$8),3)</f>
        <v>#NUM!</v>
      </c>
      <c r="N73" s="6" t="e">
        <f>ROUND(EXP(LN($K73)+'Valeur de calcul'!$G$8),3)</f>
        <v>#NUM!</v>
      </c>
      <c r="O73" s="6" t="e">
        <f>ROUND(EXP(LN($K73)+2*'Valeur de calcul'!$G$8),3)</f>
        <v>#NUM!</v>
      </c>
      <c r="P73" s="6" t="str">
        <f t="shared" si="8"/>
        <v xml:space="preserve"> </v>
      </c>
      <c r="Q73" s="11"/>
      <c r="R73" s="5" t="e">
        <f>ROUND(EXP((LN($B73)*'Valeur de calcul'!$H$4)+($C73*'Valeur de calcul'!$H$5)+(LN($D73)*'Valeur de calcul'!$H$6)+(LN($E73)*'Valeur de calcul'!$H$7)+'Valeur de calcul'!$H$3),1)</f>
        <v>#NUM!</v>
      </c>
      <c r="S73" s="11" t="e">
        <f>ROUND(EXP(LN($R73)-2*'Valeur de calcul'!$H$8),1)</f>
        <v>#NUM!</v>
      </c>
      <c r="T73" s="11" t="e">
        <f>ROUND(EXP(LN($R73)-1*'Valeur de calcul'!$H$8),1)</f>
        <v>#NUM!</v>
      </c>
      <c r="U73" s="11" t="e">
        <f>ROUND(EXP(LN($R73)+1*'Valeur de calcul'!$H$8),1)</f>
        <v>#NUM!</v>
      </c>
      <c r="V73" s="11" t="e">
        <f>ROUND(EXP(LN($R73)+2*'Valeur de calcul'!$H$8),1)</f>
        <v>#NUM!</v>
      </c>
      <c r="W73" s="11" t="str">
        <f t="shared" si="9"/>
        <v xml:space="preserve"> </v>
      </c>
      <c r="X73" s="11"/>
      <c r="Y73" s="4" t="e">
        <f t="shared" si="10"/>
        <v>#NUM!</v>
      </c>
      <c r="Z73" s="11" t="e">
        <f>IF(Y73=0," ",IF($Y73&lt;EXP(-2*'Valeur de calcul'!$G$8),"très basse", IF('Prairie permanente 0-20 cm'!$Y73&lt;EXP(-1*'Valeur de calcul'!$G$8),"basse",IF('Prairie permanente 0-20 cm'!$Y73&gt;EXP(2*'Valeur de calcul'!$G$8),"très élevée",IF('Prairie permanente 0-20 cm'!$Y73&gt;EXP('Valeur de calcul'!$G$8),"élevée","normal")))))</f>
        <v>#NUM!</v>
      </c>
      <c r="AA73" s="11" t="e">
        <f t="shared" si="11"/>
        <v>#NUM!</v>
      </c>
      <c r="AB73" s="11" t="e">
        <f>IF(AA73=0," ",IF($AA73&lt;EXP(-2*'Valeur de calcul'!$H$8),"très basse", IF('Prairie permanente 0-20 cm'!$AA73&lt;EXP(-1*'Valeur de calcul'!$H$8),"basse",IF('Prairie permanente 0-20 cm'!$AA73&gt;EXP(2*'Valeur de calcul'!$H$8),"très élevée",IF('Prairie permanente 0-20 cm'!$AA73&gt;EXP('Valeur de calcul'!$H$8),"élevée","normal")))))</f>
        <v>#NUM!</v>
      </c>
      <c r="AC73" s="11"/>
      <c r="AD73" s="11" t="e">
        <f t="shared" si="12"/>
        <v>#DIV/0!</v>
      </c>
      <c r="AE73" s="11" t="e">
        <f t="shared" si="13"/>
        <v>#DIV/0!</v>
      </c>
    </row>
    <row r="74" spans="1:31" x14ac:dyDescent="0.25">
      <c r="A74" s="9"/>
      <c r="B74" s="9"/>
      <c r="C74" s="9"/>
      <c r="D74" s="9"/>
      <c r="E74" s="9"/>
      <c r="F74" s="9"/>
      <c r="G74" s="9"/>
      <c r="H74" s="9"/>
      <c r="I74" s="11"/>
      <c r="J74" s="11">
        <f t="shared" si="7"/>
        <v>0</v>
      </c>
      <c r="K74" s="6" t="e">
        <f>ROUND((EXP(LN($B74)*'Valeur de calcul'!$G$4+$C74*'Valeur de calcul'!$G$5+LN($D74)*'Valeur de calcul'!$G$6+LN($E74)*'Valeur de calcul'!$G$7+'Valeur de calcul'!$G$3)/24)/(44/12),3)</f>
        <v>#NUM!</v>
      </c>
      <c r="L74" s="6" t="e">
        <f>ROUND(EXP(LN($K74)-2*'Valeur de calcul'!$G$8),3)</f>
        <v>#NUM!</v>
      </c>
      <c r="M74" s="6" t="e">
        <f>ROUND(EXP(LN($K74)-'Valeur de calcul'!$G$8),3)</f>
        <v>#NUM!</v>
      </c>
      <c r="N74" s="6" t="e">
        <f>ROUND(EXP(LN($K74)+'Valeur de calcul'!$G$8),3)</f>
        <v>#NUM!</v>
      </c>
      <c r="O74" s="6" t="e">
        <f>ROUND(EXP(LN($K74)+2*'Valeur de calcul'!$G$8),3)</f>
        <v>#NUM!</v>
      </c>
      <c r="P74" s="6" t="str">
        <f t="shared" si="8"/>
        <v xml:space="preserve"> </v>
      </c>
      <c r="Q74" s="11"/>
      <c r="R74" s="5" t="e">
        <f>ROUND(EXP((LN($B74)*'Valeur de calcul'!$H$4)+($C74*'Valeur de calcul'!$H$5)+(LN($D74)*'Valeur de calcul'!$H$6)+(LN($E74)*'Valeur de calcul'!$H$7)+'Valeur de calcul'!$H$3),1)</f>
        <v>#NUM!</v>
      </c>
      <c r="S74" s="11" t="e">
        <f>ROUND(EXP(LN($R74)-2*'Valeur de calcul'!$H$8),1)</f>
        <v>#NUM!</v>
      </c>
      <c r="T74" s="11" t="e">
        <f>ROUND(EXP(LN($R74)-1*'Valeur de calcul'!$H$8),1)</f>
        <v>#NUM!</v>
      </c>
      <c r="U74" s="11" t="e">
        <f>ROUND(EXP(LN($R74)+1*'Valeur de calcul'!$H$8),1)</f>
        <v>#NUM!</v>
      </c>
      <c r="V74" s="11" t="e">
        <f>ROUND(EXP(LN($R74)+2*'Valeur de calcul'!$H$8),1)</f>
        <v>#NUM!</v>
      </c>
      <c r="W74" s="11" t="str">
        <f t="shared" si="9"/>
        <v xml:space="preserve"> </v>
      </c>
      <c r="X74" s="11"/>
      <c r="Y74" s="4" t="e">
        <f t="shared" si="10"/>
        <v>#NUM!</v>
      </c>
      <c r="Z74" s="11" t="e">
        <f>IF(Y74=0," ",IF($Y74&lt;EXP(-2*'Valeur de calcul'!$G$8),"très basse", IF('Prairie permanente 0-20 cm'!$Y74&lt;EXP(-1*'Valeur de calcul'!$G$8),"basse",IF('Prairie permanente 0-20 cm'!$Y74&gt;EXP(2*'Valeur de calcul'!$G$8),"très élevée",IF('Prairie permanente 0-20 cm'!$Y74&gt;EXP('Valeur de calcul'!$G$8),"élevée","normal")))))</f>
        <v>#NUM!</v>
      </c>
      <c r="AA74" s="11" t="e">
        <f t="shared" si="11"/>
        <v>#NUM!</v>
      </c>
      <c r="AB74" s="11" t="e">
        <f>IF(AA74=0," ",IF($AA74&lt;EXP(-2*'Valeur de calcul'!$H$8),"très basse", IF('Prairie permanente 0-20 cm'!$AA74&lt;EXP(-1*'Valeur de calcul'!$H$8),"basse",IF('Prairie permanente 0-20 cm'!$AA74&gt;EXP(2*'Valeur de calcul'!$H$8),"très élevée",IF('Prairie permanente 0-20 cm'!$AA74&gt;EXP('Valeur de calcul'!$H$8),"élevée","normal")))))</f>
        <v>#NUM!</v>
      </c>
      <c r="AC74" s="11"/>
      <c r="AD74" s="11" t="e">
        <f t="shared" si="12"/>
        <v>#DIV/0!</v>
      </c>
      <c r="AE74" s="11" t="e">
        <f t="shared" si="13"/>
        <v>#DIV/0!</v>
      </c>
    </row>
    <row r="75" spans="1:31" x14ac:dyDescent="0.25">
      <c r="A75" s="9"/>
      <c r="B75" s="9"/>
      <c r="C75" s="9"/>
      <c r="D75" s="9"/>
      <c r="E75" s="9"/>
      <c r="F75" s="9"/>
      <c r="G75" s="9"/>
      <c r="H75" s="9"/>
      <c r="I75" s="11"/>
      <c r="J75" s="11">
        <f t="shared" si="7"/>
        <v>0</v>
      </c>
      <c r="K75" s="6" t="e">
        <f>ROUND((EXP(LN($B75)*'Valeur de calcul'!$G$4+$C75*'Valeur de calcul'!$G$5+LN($D75)*'Valeur de calcul'!$G$6+LN($E75)*'Valeur de calcul'!$G$7+'Valeur de calcul'!$G$3)/24)/(44/12),3)</f>
        <v>#NUM!</v>
      </c>
      <c r="L75" s="6" t="e">
        <f>ROUND(EXP(LN($K75)-2*'Valeur de calcul'!$G$8),3)</f>
        <v>#NUM!</v>
      </c>
      <c r="M75" s="6" t="e">
        <f>ROUND(EXP(LN($K75)-'Valeur de calcul'!$G$8),3)</f>
        <v>#NUM!</v>
      </c>
      <c r="N75" s="6" t="e">
        <f>ROUND(EXP(LN($K75)+'Valeur de calcul'!$G$8),3)</f>
        <v>#NUM!</v>
      </c>
      <c r="O75" s="6" t="e">
        <f>ROUND(EXP(LN($K75)+2*'Valeur de calcul'!$G$8),3)</f>
        <v>#NUM!</v>
      </c>
      <c r="P75" s="6" t="str">
        <f t="shared" si="8"/>
        <v xml:space="preserve"> </v>
      </c>
      <c r="Q75" s="11"/>
      <c r="R75" s="5" t="e">
        <f>ROUND(EXP((LN($B75)*'Valeur de calcul'!$H$4)+($C75*'Valeur de calcul'!$H$5)+(LN($D75)*'Valeur de calcul'!$H$6)+(LN($E75)*'Valeur de calcul'!$H$7)+'Valeur de calcul'!$H$3),1)</f>
        <v>#NUM!</v>
      </c>
      <c r="S75" s="11" t="e">
        <f>ROUND(EXP(LN($R75)-2*'Valeur de calcul'!$H$8),1)</f>
        <v>#NUM!</v>
      </c>
      <c r="T75" s="11" t="e">
        <f>ROUND(EXP(LN($R75)-1*'Valeur de calcul'!$H$8),1)</f>
        <v>#NUM!</v>
      </c>
      <c r="U75" s="11" t="e">
        <f>ROUND(EXP(LN($R75)+1*'Valeur de calcul'!$H$8),1)</f>
        <v>#NUM!</v>
      </c>
      <c r="V75" s="11" t="e">
        <f>ROUND(EXP(LN($R75)+2*'Valeur de calcul'!$H$8),1)</f>
        <v>#NUM!</v>
      </c>
      <c r="W75" s="11" t="str">
        <f t="shared" si="9"/>
        <v xml:space="preserve"> </v>
      </c>
      <c r="X75" s="11"/>
      <c r="Y75" s="4" t="e">
        <f t="shared" si="10"/>
        <v>#NUM!</v>
      </c>
      <c r="Z75" s="11" t="e">
        <f>IF(Y75=0," ",IF($Y75&lt;EXP(-2*'Valeur de calcul'!$G$8),"très basse", IF('Prairie permanente 0-20 cm'!$Y75&lt;EXP(-1*'Valeur de calcul'!$G$8),"basse",IF('Prairie permanente 0-20 cm'!$Y75&gt;EXP(2*'Valeur de calcul'!$G$8),"très élevée",IF('Prairie permanente 0-20 cm'!$Y75&gt;EXP('Valeur de calcul'!$G$8),"élevée","normal")))))</f>
        <v>#NUM!</v>
      </c>
      <c r="AA75" s="11" t="e">
        <f t="shared" si="11"/>
        <v>#NUM!</v>
      </c>
      <c r="AB75" s="11" t="e">
        <f>IF(AA75=0," ",IF($AA75&lt;EXP(-2*'Valeur de calcul'!$H$8),"très basse", IF('Prairie permanente 0-20 cm'!$AA75&lt;EXP(-1*'Valeur de calcul'!$H$8),"basse",IF('Prairie permanente 0-20 cm'!$AA75&gt;EXP(2*'Valeur de calcul'!$H$8),"très élevée",IF('Prairie permanente 0-20 cm'!$AA75&gt;EXP('Valeur de calcul'!$H$8),"élevée","normal")))))</f>
        <v>#NUM!</v>
      </c>
      <c r="AC75" s="11"/>
      <c r="AD75" s="11" t="e">
        <f t="shared" si="12"/>
        <v>#DIV/0!</v>
      </c>
      <c r="AE75" s="11" t="e">
        <f t="shared" si="13"/>
        <v>#DIV/0!</v>
      </c>
    </row>
    <row r="76" spans="1:31" x14ac:dyDescent="0.25">
      <c r="A76" s="9"/>
      <c r="B76" s="9"/>
      <c r="C76" s="9"/>
      <c r="D76" s="9"/>
      <c r="E76" s="9"/>
      <c r="F76" s="9"/>
      <c r="G76" s="9"/>
      <c r="H76" s="9"/>
      <c r="I76" s="11"/>
      <c r="J76" s="11">
        <f t="shared" si="7"/>
        <v>0</v>
      </c>
      <c r="K76" s="6" t="e">
        <f>ROUND((EXP(LN($B76)*'Valeur de calcul'!$G$4+$C76*'Valeur de calcul'!$G$5+LN($D76)*'Valeur de calcul'!$G$6+LN($E76)*'Valeur de calcul'!$G$7+'Valeur de calcul'!$G$3)/24)/(44/12),3)</f>
        <v>#NUM!</v>
      </c>
      <c r="L76" s="6" t="e">
        <f>ROUND(EXP(LN($K76)-2*'Valeur de calcul'!$G$8),3)</f>
        <v>#NUM!</v>
      </c>
      <c r="M76" s="6" t="e">
        <f>ROUND(EXP(LN($K76)-'Valeur de calcul'!$G$8),3)</f>
        <v>#NUM!</v>
      </c>
      <c r="N76" s="6" t="e">
        <f>ROUND(EXP(LN($K76)+'Valeur de calcul'!$G$8),3)</f>
        <v>#NUM!</v>
      </c>
      <c r="O76" s="6" t="e">
        <f>ROUND(EXP(LN($K76)+2*'Valeur de calcul'!$G$8),3)</f>
        <v>#NUM!</v>
      </c>
      <c r="P76" s="6" t="str">
        <f t="shared" si="8"/>
        <v xml:space="preserve"> </v>
      </c>
      <c r="Q76" s="11"/>
      <c r="R76" s="5" t="e">
        <f>ROUND(EXP((LN($B76)*'Valeur de calcul'!$H$4)+($C76*'Valeur de calcul'!$H$5)+(LN($D76)*'Valeur de calcul'!$H$6)+(LN($E76)*'Valeur de calcul'!$H$7)+'Valeur de calcul'!$H$3),1)</f>
        <v>#NUM!</v>
      </c>
      <c r="S76" s="11" t="e">
        <f>ROUND(EXP(LN($R76)-2*'Valeur de calcul'!$H$8),1)</f>
        <v>#NUM!</v>
      </c>
      <c r="T76" s="11" t="e">
        <f>ROUND(EXP(LN($R76)-1*'Valeur de calcul'!$H$8),1)</f>
        <v>#NUM!</v>
      </c>
      <c r="U76" s="11" t="e">
        <f>ROUND(EXP(LN($R76)+1*'Valeur de calcul'!$H$8),1)</f>
        <v>#NUM!</v>
      </c>
      <c r="V76" s="11" t="e">
        <f>ROUND(EXP(LN($R76)+2*'Valeur de calcul'!$H$8),1)</f>
        <v>#NUM!</v>
      </c>
      <c r="W76" s="11" t="str">
        <f t="shared" si="9"/>
        <v xml:space="preserve"> </v>
      </c>
      <c r="X76" s="11"/>
      <c r="Y76" s="4" t="e">
        <f t="shared" si="10"/>
        <v>#NUM!</v>
      </c>
      <c r="Z76" s="11" t="e">
        <f>IF(Y76=0," ",IF($Y76&lt;EXP(-2*'Valeur de calcul'!$G$8),"très basse", IF('Prairie permanente 0-20 cm'!$Y76&lt;EXP(-1*'Valeur de calcul'!$G$8),"basse",IF('Prairie permanente 0-20 cm'!$Y76&gt;EXP(2*'Valeur de calcul'!$G$8),"très élevée",IF('Prairie permanente 0-20 cm'!$Y76&gt;EXP('Valeur de calcul'!$G$8),"élevée","normal")))))</f>
        <v>#NUM!</v>
      </c>
      <c r="AA76" s="11" t="e">
        <f t="shared" si="11"/>
        <v>#NUM!</v>
      </c>
      <c r="AB76" s="11" t="e">
        <f>IF(AA76=0," ",IF($AA76&lt;EXP(-2*'Valeur de calcul'!$H$8),"très basse", IF('Prairie permanente 0-20 cm'!$AA76&lt;EXP(-1*'Valeur de calcul'!$H$8),"basse",IF('Prairie permanente 0-20 cm'!$AA76&gt;EXP(2*'Valeur de calcul'!$H$8),"très élevée",IF('Prairie permanente 0-20 cm'!$AA76&gt;EXP('Valeur de calcul'!$H$8),"élevée","normal")))))</f>
        <v>#NUM!</v>
      </c>
      <c r="AC76" s="11"/>
      <c r="AD76" s="11" t="e">
        <f t="shared" si="12"/>
        <v>#DIV/0!</v>
      </c>
      <c r="AE76" s="11" t="e">
        <f t="shared" si="13"/>
        <v>#DIV/0!</v>
      </c>
    </row>
    <row r="77" spans="1:31" x14ac:dyDescent="0.25">
      <c r="A77" s="9"/>
      <c r="B77" s="9"/>
      <c r="C77" s="9"/>
      <c r="D77" s="9"/>
      <c r="E77" s="9"/>
      <c r="F77" s="9"/>
      <c r="G77" s="9"/>
      <c r="H77" s="9"/>
      <c r="I77" s="11"/>
      <c r="J77" s="11">
        <f t="shared" si="7"/>
        <v>0</v>
      </c>
      <c r="K77" s="6" t="e">
        <f>ROUND((EXP(LN($B77)*'Valeur de calcul'!$G$4+$C77*'Valeur de calcul'!$G$5+LN($D77)*'Valeur de calcul'!$G$6+LN($E77)*'Valeur de calcul'!$G$7+'Valeur de calcul'!$G$3)/24)/(44/12),3)</f>
        <v>#NUM!</v>
      </c>
      <c r="L77" s="6" t="e">
        <f>ROUND(EXP(LN($K77)-2*'Valeur de calcul'!$G$8),3)</f>
        <v>#NUM!</v>
      </c>
      <c r="M77" s="6" t="e">
        <f>ROUND(EXP(LN($K77)-'Valeur de calcul'!$G$8),3)</f>
        <v>#NUM!</v>
      </c>
      <c r="N77" s="6" t="e">
        <f>ROUND(EXP(LN($K77)+'Valeur de calcul'!$G$8),3)</f>
        <v>#NUM!</v>
      </c>
      <c r="O77" s="6" t="e">
        <f>ROUND(EXP(LN($K77)+2*'Valeur de calcul'!$G$8),3)</f>
        <v>#NUM!</v>
      </c>
      <c r="P77" s="6" t="str">
        <f t="shared" si="8"/>
        <v xml:space="preserve"> </v>
      </c>
      <c r="Q77" s="11"/>
      <c r="R77" s="5" t="e">
        <f>ROUND(EXP((LN($B77)*'Valeur de calcul'!$H$4)+($C77*'Valeur de calcul'!$H$5)+(LN($D77)*'Valeur de calcul'!$H$6)+(LN($E77)*'Valeur de calcul'!$H$7)+'Valeur de calcul'!$H$3),1)</f>
        <v>#NUM!</v>
      </c>
      <c r="S77" s="11" t="e">
        <f>ROUND(EXP(LN($R77)-2*'Valeur de calcul'!$H$8),1)</f>
        <v>#NUM!</v>
      </c>
      <c r="T77" s="11" t="e">
        <f>ROUND(EXP(LN($R77)-1*'Valeur de calcul'!$H$8),1)</f>
        <v>#NUM!</v>
      </c>
      <c r="U77" s="11" t="e">
        <f>ROUND(EXP(LN($R77)+1*'Valeur de calcul'!$H$8),1)</f>
        <v>#NUM!</v>
      </c>
      <c r="V77" s="11" t="e">
        <f>ROUND(EXP(LN($R77)+2*'Valeur de calcul'!$H$8),1)</f>
        <v>#NUM!</v>
      </c>
      <c r="W77" s="11" t="str">
        <f t="shared" si="9"/>
        <v xml:space="preserve"> </v>
      </c>
      <c r="X77" s="11"/>
      <c r="Y77" s="4" t="e">
        <f t="shared" si="10"/>
        <v>#NUM!</v>
      </c>
      <c r="Z77" s="11" t="e">
        <f>IF(Y77=0," ",IF($Y77&lt;EXP(-2*'Valeur de calcul'!$G$8),"très basse", IF('Prairie permanente 0-20 cm'!$Y77&lt;EXP(-1*'Valeur de calcul'!$G$8),"basse",IF('Prairie permanente 0-20 cm'!$Y77&gt;EXP(2*'Valeur de calcul'!$G$8),"très élevée",IF('Prairie permanente 0-20 cm'!$Y77&gt;EXP('Valeur de calcul'!$G$8),"élevée","normal")))))</f>
        <v>#NUM!</v>
      </c>
      <c r="AA77" s="11" t="e">
        <f t="shared" si="11"/>
        <v>#NUM!</v>
      </c>
      <c r="AB77" s="11" t="e">
        <f>IF(AA77=0," ",IF($AA77&lt;EXP(-2*'Valeur de calcul'!$H$8),"très basse", IF('Prairie permanente 0-20 cm'!$AA77&lt;EXP(-1*'Valeur de calcul'!$H$8),"basse",IF('Prairie permanente 0-20 cm'!$AA77&gt;EXP(2*'Valeur de calcul'!$H$8),"très élevée",IF('Prairie permanente 0-20 cm'!$AA77&gt;EXP('Valeur de calcul'!$H$8),"élevée","normal")))))</f>
        <v>#NUM!</v>
      </c>
      <c r="AC77" s="11"/>
      <c r="AD77" s="11" t="e">
        <f t="shared" si="12"/>
        <v>#DIV/0!</v>
      </c>
      <c r="AE77" s="11" t="e">
        <f t="shared" si="13"/>
        <v>#DIV/0!</v>
      </c>
    </row>
    <row r="78" spans="1:31" x14ac:dyDescent="0.25">
      <c r="A78" s="9"/>
      <c r="B78" s="9"/>
      <c r="C78" s="9"/>
      <c r="D78" s="9"/>
      <c r="E78" s="9"/>
      <c r="F78" s="9"/>
      <c r="G78" s="9"/>
      <c r="H78" s="9"/>
      <c r="I78" s="11"/>
      <c r="J78" s="11">
        <f t="shared" si="7"/>
        <v>0</v>
      </c>
      <c r="K78" s="6" t="e">
        <f>ROUND((EXP(LN($B78)*'Valeur de calcul'!$G$4+$C78*'Valeur de calcul'!$G$5+LN($D78)*'Valeur de calcul'!$G$6+LN($E78)*'Valeur de calcul'!$G$7+'Valeur de calcul'!$G$3)/24)/(44/12),3)</f>
        <v>#NUM!</v>
      </c>
      <c r="L78" s="6" t="e">
        <f>ROUND(EXP(LN($K78)-2*'Valeur de calcul'!$G$8),3)</f>
        <v>#NUM!</v>
      </c>
      <c r="M78" s="6" t="e">
        <f>ROUND(EXP(LN($K78)-'Valeur de calcul'!$G$8),3)</f>
        <v>#NUM!</v>
      </c>
      <c r="N78" s="6" t="e">
        <f>ROUND(EXP(LN($K78)+'Valeur de calcul'!$G$8),3)</f>
        <v>#NUM!</v>
      </c>
      <c r="O78" s="6" t="e">
        <f>ROUND(EXP(LN($K78)+2*'Valeur de calcul'!$G$8),3)</f>
        <v>#NUM!</v>
      </c>
      <c r="P78" s="6" t="str">
        <f t="shared" si="8"/>
        <v xml:space="preserve"> </v>
      </c>
      <c r="Q78" s="11"/>
      <c r="R78" s="5" t="e">
        <f>ROUND(EXP((LN($B78)*'Valeur de calcul'!$H$4)+($C78*'Valeur de calcul'!$H$5)+(LN($D78)*'Valeur de calcul'!$H$6)+(LN($E78)*'Valeur de calcul'!$H$7)+'Valeur de calcul'!$H$3),1)</f>
        <v>#NUM!</v>
      </c>
      <c r="S78" s="11" t="e">
        <f>ROUND(EXP(LN($R78)-2*'Valeur de calcul'!$H$8),1)</f>
        <v>#NUM!</v>
      </c>
      <c r="T78" s="11" t="e">
        <f>ROUND(EXP(LN($R78)-1*'Valeur de calcul'!$H$8),1)</f>
        <v>#NUM!</v>
      </c>
      <c r="U78" s="11" t="e">
        <f>ROUND(EXP(LN($R78)+1*'Valeur de calcul'!$H$8),1)</f>
        <v>#NUM!</v>
      </c>
      <c r="V78" s="11" t="e">
        <f>ROUND(EXP(LN($R78)+2*'Valeur de calcul'!$H$8),1)</f>
        <v>#NUM!</v>
      </c>
      <c r="W78" s="11" t="str">
        <f t="shared" si="9"/>
        <v xml:space="preserve"> </v>
      </c>
      <c r="X78" s="11"/>
      <c r="Y78" s="4" t="e">
        <f t="shared" si="10"/>
        <v>#NUM!</v>
      </c>
      <c r="Z78" s="11" t="e">
        <f>IF(Y78=0," ",IF($Y78&lt;EXP(-2*'Valeur de calcul'!$G$8),"très basse", IF('Prairie permanente 0-20 cm'!$Y78&lt;EXP(-1*'Valeur de calcul'!$G$8),"basse",IF('Prairie permanente 0-20 cm'!$Y78&gt;EXP(2*'Valeur de calcul'!$G$8),"très élevée",IF('Prairie permanente 0-20 cm'!$Y78&gt;EXP('Valeur de calcul'!$G$8),"élevée","normal")))))</f>
        <v>#NUM!</v>
      </c>
      <c r="AA78" s="11" t="e">
        <f t="shared" si="11"/>
        <v>#NUM!</v>
      </c>
      <c r="AB78" s="11" t="e">
        <f>IF(AA78=0," ",IF($AA78&lt;EXP(-2*'Valeur de calcul'!$H$8),"très basse", IF('Prairie permanente 0-20 cm'!$AA78&lt;EXP(-1*'Valeur de calcul'!$H$8),"basse",IF('Prairie permanente 0-20 cm'!$AA78&gt;EXP(2*'Valeur de calcul'!$H$8),"très élevée",IF('Prairie permanente 0-20 cm'!$AA78&gt;EXP('Valeur de calcul'!$H$8),"élevée","normal")))))</f>
        <v>#NUM!</v>
      </c>
      <c r="AC78" s="11"/>
      <c r="AD78" s="11" t="e">
        <f t="shared" si="12"/>
        <v>#DIV/0!</v>
      </c>
      <c r="AE78" s="11" t="e">
        <f t="shared" si="13"/>
        <v>#DIV/0!</v>
      </c>
    </row>
    <row r="79" spans="1:31" x14ac:dyDescent="0.25">
      <c r="A79" s="9"/>
      <c r="B79" s="9"/>
      <c r="C79" s="9"/>
      <c r="D79" s="9"/>
      <c r="E79" s="9"/>
      <c r="F79" s="9"/>
      <c r="G79" s="9"/>
      <c r="H79" s="9"/>
      <c r="I79" s="11"/>
      <c r="J79" s="11">
        <f t="shared" si="7"/>
        <v>0</v>
      </c>
      <c r="K79" s="6" t="e">
        <f>ROUND((EXP(LN($B79)*'Valeur de calcul'!$G$4+$C79*'Valeur de calcul'!$G$5+LN($D79)*'Valeur de calcul'!$G$6+LN($E79)*'Valeur de calcul'!$G$7+'Valeur de calcul'!$G$3)/24)/(44/12),3)</f>
        <v>#NUM!</v>
      </c>
      <c r="L79" s="6" t="e">
        <f>ROUND(EXP(LN($K79)-2*'Valeur de calcul'!$G$8),3)</f>
        <v>#NUM!</v>
      </c>
      <c r="M79" s="6" t="e">
        <f>ROUND(EXP(LN($K79)-'Valeur de calcul'!$G$8),3)</f>
        <v>#NUM!</v>
      </c>
      <c r="N79" s="6" t="e">
        <f>ROUND(EXP(LN($K79)+'Valeur de calcul'!$G$8),3)</f>
        <v>#NUM!</v>
      </c>
      <c r="O79" s="6" t="e">
        <f>ROUND(EXP(LN($K79)+2*'Valeur de calcul'!$G$8),3)</f>
        <v>#NUM!</v>
      </c>
      <c r="P79" s="6" t="str">
        <f t="shared" si="8"/>
        <v xml:space="preserve"> </v>
      </c>
      <c r="Q79" s="11"/>
      <c r="R79" s="5" t="e">
        <f>ROUND(EXP((LN($B79)*'Valeur de calcul'!$H$4)+($C79*'Valeur de calcul'!$H$5)+(LN($D79)*'Valeur de calcul'!$H$6)+(LN($E79)*'Valeur de calcul'!$H$7)+'Valeur de calcul'!$H$3),1)</f>
        <v>#NUM!</v>
      </c>
      <c r="S79" s="11" t="e">
        <f>ROUND(EXP(LN($R79)-2*'Valeur de calcul'!$H$8),1)</f>
        <v>#NUM!</v>
      </c>
      <c r="T79" s="11" t="e">
        <f>ROUND(EXP(LN($R79)-1*'Valeur de calcul'!$H$8),1)</f>
        <v>#NUM!</v>
      </c>
      <c r="U79" s="11" t="e">
        <f>ROUND(EXP(LN($R79)+1*'Valeur de calcul'!$H$8),1)</f>
        <v>#NUM!</v>
      </c>
      <c r="V79" s="11" t="e">
        <f>ROUND(EXP(LN($R79)+2*'Valeur de calcul'!$H$8),1)</f>
        <v>#NUM!</v>
      </c>
      <c r="W79" s="11" t="str">
        <f t="shared" si="9"/>
        <v xml:space="preserve"> </v>
      </c>
      <c r="X79" s="11"/>
      <c r="Y79" s="4" t="e">
        <f t="shared" si="10"/>
        <v>#NUM!</v>
      </c>
      <c r="Z79" s="11" t="e">
        <f>IF(Y79=0," ",IF($Y79&lt;EXP(-2*'Valeur de calcul'!$G$8),"très basse", IF('Prairie permanente 0-20 cm'!$Y79&lt;EXP(-1*'Valeur de calcul'!$G$8),"basse",IF('Prairie permanente 0-20 cm'!$Y79&gt;EXP(2*'Valeur de calcul'!$G$8),"très élevée",IF('Prairie permanente 0-20 cm'!$Y79&gt;EXP('Valeur de calcul'!$G$8),"élevée","normal")))))</f>
        <v>#NUM!</v>
      </c>
      <c r="AA79" s="11" t="e">
        <f t="shared" si="11"/>
        <v>#NUM!</v>
      </c>
      <c r="AB79" s="11" t="e">
        <f>IF(AA79=0," ",IF($AA79&lt;EXP(-2*'Valeur de calcul'!$H$8),"très basse", IF('Prairie permanente 0-20 cm'!$AA79&lt;EXP(-1*'Valeur de calcul'!$H$8),"basse",IF('Prairie permanente 0-20 cm'!$AA79&gt;EXP(2*'Valeur de calcul'!$H$8),"très élevée",IF('Prairie permanente 0-20 cm'!$AA79&gt;EXP('Valeur de calcul'!$H$8),"élevée","normal")))))</f>
        <v>#NUM!</v>
      </c>
      <c r="AC79" s="11"/>
      <c r="AD79" s="11" t="e">
        <f t="shared" si="12"/>
        <v>#DIV/0!</v>
      </c>
      <c r="AE79" s="11" t="e">
        <f t="shared" si="13"/>
        <v>#DIV/0!</v>
      </c>
    </row>
    <row r="80" spans="1:31" x14ac:dyDescent="0.25">
      <c r="A80" s="9"/>
      <c r="B80" s="9"/>
      <c r="C80" s="9"/>
      <c r="D80" s="9"/>
      <c r="E80" s="9"/>
      <c r="F80" s="9"/>
      <c r="G80" s="9"/>
      <c r="H80" s="9"/>
      <c r="I80" s="11"/>
      <c r="J80" s="11">
        <f t="shared" si="7"/>
        <v>0</v>
      </c>
      <c r="K80" s="6" t="e">
        <f>ROUND((EXP(LN($B80)*'Valeur de calcul'!$G$4+$C80*'Valeur de calcul'!$G$5+LN($D80)*'Valeur de calcul'!$G$6+LN($E80)*'Valeur de calcul'!$G$7+'Valeur de calcul'!$G$3)/24)/(44/12),3)</f>
        <v>#NUM!</v>
      </c>
      <c r="L80" s="6" t="e">
        <f>ROUND(EXP(LN($K80)-2*'Valeur de calcul'!$G$8),3)</f>
        <v>#NUM!</v>
      </c>
      <c r="M80" s="6" t="e">
        <f>ROUND(EXP(LN($K80)-'Valeur de calcul'!$G$8),3)</f>
        <v>#NUM!</v>
      </c>
      <c r="N80" s="6" t="e">
        <f>ROUND(EXP(LN($K80)+'Valeur de calcul'!$G$8),3)</f>
        <v>#NUM!</v>
      </c>
      <c r="O80" s="6" t="e">
        <f>ROUND(EXP(LN($K80)+2*'Valeur de calcul'!$G$8),3)</f>
        <v>#NUM!</v>
      </c>
      <c r="P80" s="6" t="str">
        <f t="shared" si="8"/>
        <v xml:space="preserve"> </v>
      </c>
      <c r="Q80" s="11"/>
      <c r="R80" s="5" t="e">
        <f>ROUND(EXP((LN($B80)*'Valeur de calcul'!$H$4)+($C80*'Valeur de calcul'!$H$5)+(LN($D80)*'Valeur de calcul'!$H$6)+(LN($E80)*'Valeur de calcul'!$H$7)+'Valeur de calcul'!$H$3),1)</f>
        <v>#NUM!</v>
      </c>
      <c r="S80" s="11" t="e">
        <f>ROUND(EXP(LN($R80)-2*'Valeur de calcul'!$H$8),1)</f>
        <v>#NUM!</v>
      </c>
      <c r="T80" s="11" t="e">
        <f>ROUND(EXP(LN($R80)-1*'Valeur de calcul'!$H$8),1)</f>
        <v>#NUM!</v>
      </c>
      <c r="U80" s="11" t="e">
        <f>ROUND(EXP(LN($R80)+1*'Valeur de calcul'!$H$8),1)</f>
        <v>#NUM!</v>
      </c>
      <c r="V80" s="11" t="e">
        <f>ROUND(EXP(LN($R80)+2*'Valeur de calcul'!$H$8),1)</f>
        <v>#NUM!</v>
      </c>
      <c r="W80" s="11" t="str">
        <f t="shared" si="9"/>
        <v xml:space="preserve"> </v>
      </c>
      <c r="X80" s="11"/>
      <c r="Y80" s="4" t="e">
        <f t="shared" si="10"/>
        <v>#NUM!</v>
      </c>
      <c r="Z80" s="11" t="e">
        <f>IF(Y80=0," ",IF($Y80&lt;EXP(-2*'Valeur de calcul'!$G$8),"très basse", IF('Prairie permanente 0-20 cm'!$Y80&lt;EXP(-1*'Valeur de calcul'!$G$8),"basse",IF('Prairie permanente 0-20 cm'!$Y80&gt;EXP(2*'Valeur de calcul'!$G$8),"très élevée",IF('Prairie permanente 0-20 cm'!$Y80&gt;EXP('Valeur de calcul'!$G$8),"élevée","normal")))))</f>
        <v>#NUM!</v>
      </c>
      <c r="AA80" s="11" t="e">
        <f t="shared" si="11"/>
        <v>#NUM!</v>
      </c>
      <c r="AB80" s="11" t="e">
        <f>IF(AA80=0," ",IF($AA80&lt;EXP(-2*'Valeur de calcul'!$H$8),"très basse", IF('Prairie permanente 0-20 cm'!$AA80&lt;EXP(-1*'Valeur de calcul'!$H$8),"basse",IF('Prairie permanente 0-20 cm'!$AA80&gt;EXP(2*'Valeur de calcul'!$H$8),"très élevée",IF('Prairie permanente 0-20 cm'!$AA80&gt;EXP('Valeur de calcul'!$H$8),"élevée","normal")))))</f>
        <v>#NUM!</v>
      </c>
      <c r="AC80" s="11"/>
      <c r="AD80" s="11" t="e">
        <f t="shared" si="12"/>
        <v>#DIV/0!</v>
      </c>
      <c r="AE80" s="11" t="e">
        <f t="shared" si="13"/>
        <v>#DIV/0!</v>
      </c>
    </row>
    <row r="81" spans="1:31" x14ac:dyDescent="0.25">
      <c r="A81" s="9"/>
      <c r="B81" s="9"/>
      <c r="C81" s="9"/>
      <c r="D81" s="9"/>
      <c r="E81" s="9"/>
      <c r="F81" s="9"/>
      <c r="G81" s="9"/>
      <c r="H81" s="9"/>
      <c r="I81" s="11"/>
      <c r="J81" s="11">
        <f t="shared" si="7"/>
        <v>0</v>
      </c>
      <c r="K81" s="6" t="e">
        <f>ROUND((EXP(LN($B81)*'Valeur de calcul'!$G$4+$C81*'Valeur de calcul'!$G$5+LN($D81)*'Valeur de calcul'!$G$6+LN($E81)*'Valeur de calcul'!$G$7+'Valeur de calcul'!$G$3)/24)/(44/12),3)</f>
        <v>#NUM!</v>
      </c>
      <c r="L81" s="6" t="e">
        <f>ROUND(EXP(LN($K81)-2*'Valeur de calcul'!$G$8),3)</f>
        <v>#NUM!</v>
      </c>
      <c r="M81" s="6" t="e">
        <f>ROUND(EXP(LN($K81)-'Valeur de calcul'!$G$8),3)</f>
        <v>#NUM!</v>
      </c>
      <c r="N81" s="6" t="e">
        <f>ROUND(EXP(LN($K81)+'Valeur de calcul'!$G$8),3)</f>
        <v>#NUM!</v>
      </c>
      <c r="O81" s="6" t="e">
        <f>ROUND(EXP(LN($K81)+2*'Valeur de calcul'!$G$8),3)</f>
        <v>#NUM!</v>
      </c>
      <c r="P81" s="6" t="str">
        <f t="shared" si="8"/>
        <v xml:space="preserve"> </v>
      </c>
      <c r="Q81" s="11"/>
      <c r="R81" s="5" t="e">
        <f>ROUND(EXP((LN($B81)*'Valeur de calcul'!$H$4)+($C81*'Valeur de calcul'!$H$5)+(LN($D81)*'Valeur de calcul'!$H$6)+(LN($E81)*'Valeur de calcul'!$H$7)+'Valeur de calcul'!$H$3),1)</f>
        <v>#NUM!</v>
      </c>
      <c r="S81" s="11" t="e">
        <f>ROUND(EXP(LN($R81)-2*'Valeur de calcul'!$H$8),1)</f>
        <v>#NUM!</v>
      </c>
      <c r="T81" s="11" t="e">
        <f>ROUND(EXP(LN($R81)-1*'Valeur de calcul'!$H$8),1)</f>
        <v>#NUM!</v>
      </c>
      <c r="U81" s="11" t="e">
        <f>ROUND(EXP(LN($R81)+1*'Valeur de calcul'!$H$8),1)</f>
        <v>#NUM!</v>
      </c>
      <c r="V81" s="11" t="e">
        <f>ROUND(EXP(LN($R81)+2*'Valeur de calcul'!$H$8),1)</f>
        <v>#NUM!</v>
      </c>
      <c r="W81" s="11" t="str">
        <f t="shared" si="9"/>
        <v xml:space="preserve"> </v>
      </c>
      <c r="X81" s="11"/>
      <c r="Y81" s="4" t="e">
        <f t="shared" si="10"/>
        <v>#NUM!</v>
      </c>
      <c r="Z81" s="11" t="e">
        <f>IF(Y81=0," ",IF($Y81&lt;EXP(-2*'Valeur de calcul'!$G$8),"très basse", IF('Prairie permanente 0-20 cm'!$Y81&lt;EXP(-1*'Valeur de calcul'!$G$8),"basse",IF('Prairie permanente 0-20 cm'!$Y81&gt;EXP(2*'Valeur de calcul'!$G$8),"très élevée",IF('Prairie permanente 0-20 cm'!$Y81&gt;EXP('Valeur de calcul'!$G$8),"élevée","normal")))))</f>
        <v>#NUM!</v>
      </c>
      <c r="AA81" s="11" t="e">
        <f t="shared" si="11"/>
        <v>#NUM!</v>
      </c>
      <c r="AB81" s="11" t="e">
        <f>IF(AA81=0," ",IF($AA81&lt;EXP(-2*'Valeur de calcul'!$H$8),"très basse", IF('Prairie permanente 0-20 cm'!$AA81&lt;EXP(-1*'Valeur de calcul'!$H$8),"basse",IF('Prairie permanente 0-20 cm'!$AA81&gt;EXP(2*'Valeur de calcul'!$H$8),"très élevée",IF('Prairie permanente 0-20 cm'!$AA81&gt;EXP('Valeur de calcul'!$H$8),"élevée","normal")))))</f>
        <v>#NUM!</v>
      </c>
      <c r="AC81" s="11"/>
      <c r="AD81" s="11" t="e">
        <f t="shared" si="12"/>
        <v>#DIV/0!</v>
      </c>
      <c r="AE81" s="11" t="e">
        <f t="shared" si="13"/>
        <v>#DIV/0!</v>
      </c>
    </row>
    <row r="82" spans="1:31" x14ac:dyDescent="0.25">
      <c r="A82" s="9"/>
      <c r="B82" s="9"/>
      <c r="C82" s="9"/>
      <c r="D82" s="9"/>
      <c r="E82" s="9"/>
      <c r="F82" s="9"/>
      <c r="G82" s="9"/>
      <c r="H82" s="9"/>
      <c r="I82" s="11"/>
      <c r="J82" s="11">
        <f t="shared" si="7"/>
        <v>0</v>
      </c>
      <c r="K82" s="6" t="e">
        <f>ROUND((EXP(LN($B82)*'Valeur de calcul'!$G$4+$C82*'Valeur de calcul'!$G$5+LN($D82)*'Valeur de calcul'!$G$6+LN($E82)*'Valeur de calcul'!$G$7+'Valeur de calcul'!$G$3)/24)/(44/12),3)</f>
        <v>#NUM!</v>
      </c>
      <c r="L82" s="6" t="e">
        <f>ROUND(EXP(LN($K82)-2*'Valeur de calcul'!$G$8),3)</f>
        <v>#NUM!</v>
      </c>
      <c r="M82" s="6" t="e">
        <f>ROUND(EXP(LN($K82)-'Valeur de calcul'!$G$8),3)</f>
        <v>#NUM!</v>
      </c>
      <c r="N82" s="6" t="e">
        <f>ROUND(EXP(LN($K82)+'Valeur de calcul'!$G$8),3)</f>
        <v>#NUM!</v>
      </c>
      <c r="O82" s="6" t="e">
        <f>ROUND(EXP(LN($K82)+2*'Valeur de calcul'!$G$8),3)</f>
        <v>#NUM!</v>
      </c>
      <c r="P82" s="6" t="str">
        <f t="shared" si="8"/>
        <v xml:space="preserve"> </v>
      </c>
      <c r="Q82" s="11"/>
      <c r="R82" s="5" t="e">
        <f>ROUND(EXP((LN($B82)*'Valeur de calcul'!$H$4)+($C82*'Valeur de calcul'!$H$5)+(LN($D82)*'Valeur de calcul'!$H$6)+(LN($E82)*'Valeur de calcul'!$H$7)+'Valeur de calcul'!$H$3),1)</f>
        <v>#NUM!</v>
      </c>
      <c r="S82" s="11" t="e">
        <f>ROUND(EXP(LN($R82)-2*'Valeur de calcul'!$H$8),1)</f>
        <v>#NUM!</v>
      </c>
      <c r="T82" s="11" t="e">
        <f>ROUND(EXP(LN($R82)-1*'Valeur de calcul'!$H$8),1)</f>
        <v>#NUM!</v>
      </c>
      <c r="U82" s="11" t="e">
        <f>ROUND(EXP(LN($R82)+1*'Valeur de calcul'!$H$8),1)</f>
        <v>#NUM!</v>
      </c>
      <c r="V82" s="11" t="e">
        <f>ROUND(EXP(LN($R82)+2*'Valeur de calcul'!$H$8),1)</f>
        <v>#NUM!</v>
      </c>
      <c r="W82" s="11" t="str">
        <f t="shared" si="9"/>
        <v xml:space="preserve"> </v>
      </c>
      <c r="X82" s="11"/>
      <c r="Y82" s="4" t="e">
        <f t="shared" si="10"/>
        <v>#NUM!</v>
      </c>
      <c r="Z82" s="11" t="e">
        <f>IF(Y82=0," ",IF($Y82&lt;EXP(-2*'Valeur de calcul'!$G$8),"très basse", IF('Prairie permanente 0-20 cm'!$Y82&lt;EXP(-1*'Valeur de calcul'!$G$8),"basse",IF('Prairie permanente 0-20 cm'!$Y82&gt;EXP(2*'Valeur de calcul'!$G$8),"très élevée",IF('Prairie permanente 0-20 cm'!$Y82&gt;EXP('Valeur de calcul'!$G$8),"élevée","normal")))))</f>
        <v>#NUM!</v>
      </c>
      <c r="AA82" s="11" t="e">
        <f t="shared" si="11"/>
        <v>#NUM!</v>
      </c>
      <c r="AB82" s="11" t="e">
        <f>IF(AA82=0," ",IF($AA82&lt;EXP(-2*'Valeur de calcul'!$H$8),"très basse", IF('Prairie permanente 0-20 cm'!$AA82&lt;EXP(-1*'Valeur de calcul'!$H$8),"basse",IF('Prairie permanente 0-20 cm'!$AA82&gt;EXP(2*'Valeur de calcul'!$H$8),"très élevée",IF('Prairie permanente 0-20 cm'!$AA82&gt;EXP('Valeur de calcul'!$H$8),"élevée","normal")))))</f>
        <v>#NUM!</v>
      </c>
      <c r="AC82" s="11"/>
      <c r="AD82" s="11" t="e">
        <f t="shared" si="12"/>
        <v>#DIV/0!</v>
      </c>
      <c r="AE82" s="11" t="e">
        <f t="shared" si="13"/>
        <v>#DIV/0!</v>
      </c>
    </row>
    <row r="83" spans="1:31" x14ac:dyDescent="0.25">
      <c r="A83" s="9"/>
      <c r="B83" s="9"/>
      <c r="C83" s="9"/>
      <c r="D83" s="9"/>
      <c r="E83" s="9"/>
      <c r="F83" s="9"/>
      <c r="G83" s="9"/>
      <c r="H83" s="9"/>
      <c r="I83" s="11"/>
      <c r="J83" s="11">
        <f t="shared" si="7"/>
        <v>0</v>
      </c>
      <c r="K83" s="6" t="e">
        <f>ROUND((EXP(LN($B83)*'Valeur de calcul'!$G$4+$C83*'Valeur de calcul'!$G$5+LN($D83)*'Valeur de calcul'!$G$6+LN($E83)*'Valeur de calcul'!$G$7+'Valeur de calcul'!$G$3)/24)/(44/12),3)</f>
        <v>#NUM!</v>
      </c>
      <c r="L83" s="6" t="e">
        <f>ROUND(EXP(LN($K83)-2*'Valeur de calcul'!$G$8),3)</f>
        <v>#NUM!</v>
      </c>
      <c r="M83" s="6" t="e">
        <f>ROUND(EXP(LN($K83)-'Valeur de calcul'!$G$8),3)</f>
        <v>#NUM!</v>
      </c>
      <c r="N83" s="6" t="e">
        <f>ROUND(EXP(LN($K83)+'Valeur de calcul'!$G$8),3)</f>
        <v>#NUM!</v>
      </c>
      <c r="O83" s="6" t="e">
        <f>ROUND(EXP(LN($K83)+2*'Valeur de calcul'!$G$8),3)</f>
        <v>#NUM!</v>
      </c>
      <c r="P83" s="6" t="str">
        <f t="shared" si="8"/>
        <v xml:space="preserve"> </v>
      </c>
      <c r="Q83" s="11"/>
      <c r="R83" s="5" t="e">
        <f>ROUND(EXP((LN($B83)*'Valeur de calcul'!$H$4)+($C83*'Valeur de calcul'!$H$5)+(LN($D83)*'Valeur de calcul'!$H$6)+(LN($E83)*'Valeur de calcul'!$H$7)+'Valeur de calcul'!$H$3),1)</f>
        <v>#NUM!</v>
      </c>
      <c r="S83" s="11" t="e">
        <f>ROUND(EXP(LN($R83)-2*'Valeur de calcul'!$H$8),1)</f>
        <v>#NUM!</v>
      </c>
      <c r="T83" s="11" t="e">
        <f>ROUND(EXP(LN($R83)-1*'Valeur de calcul'!$H$8),1)</f>
        <v>#NUM!</v>
      </c>
      <c r="U83" s="11" t="e">
        <f>ROUND(EXP(LN($R83)+1*'Valeur de calcul'!$H$8),1)</f>
        <v>#NUM!</v>
      </c>
      <c r="V83" s="11" t="e">
        <f>ROUND(EXP(LN($R83)+2*'Valeur de calcul'!$H$8),1)</f>
        <v>#NUM!</v>
      </c>
      <c r="W83" s="11" t="str">
        <f t="shared" si="9"/>
        <v xml:space="preserve"> </v>
      </c>
      <c r="X83" s="11"/>
      <c r="Y83" s="4" t="e">
        <f t="shared" si="10"/>
        <v>#NUM!</v>
      </c>
      <c r="Z83" s="11" t="e">
        <f>IF(Y83=0," ",IF($Y83&lt;EXP(-2*'Valeur de calcul'!$G$8),"très basse", IF('Prairie permanente 0-20 cm'!$Y83&lt;EXP(-1*'Valeur de calcul'!$G$8),"basse",IF('Prairie permanente 0-20 cm'!$Y83&gt;EXP(2*'Valeur de calcul'!$G$8),"très élevée",IF('Prairie permanente 0-20 cm'!$Y83&gt;EXP('Valeur de calcul'!$G$8),"élevée","normal")))))</f>
        <v>#NUM!</v>
      </c>
      <c r="AA83" s="11" t="e">
        <f t="shared" si="11"/>
        <v>#NUM!</v>
      </c>
      <c r="AB83" s="11" t="e">
        <f>IF(AA83=0," ",IF($AA83&lt;EXP(-2*'Valeur de calcul'!$H$8),"très basse", IF('Prairie permanente 0-20 cm'!$AA83&lt;EXP(-1*'Valeur de calcul'!$H$8),"basse",IF('Prairie permanente 0-20 cm'!$AA83&gt;EXP(2*'Valeur de calcul'!$H$8),"très élevée",IF('Prairie permanente 0-20 cm'!$AA83&gt;EXP('Valeur de calcul'!$H$8),"élevée","normal")))))</f>
        <v>#NUM!</v>
      </c>
      <c r="AC83" s="11"/>
      <c r="AD83" s="11" t="e">
        <f t="shared" si="12"/>
        <v>#DIV/0!</v>
      </c>
      <c r="AE83" s="11" t="e">
        <f t="shared" si="13"/>
        <v>#DIV/0!</v>
      </c>
    </row>
    <row r="84" spans="1:31" x14ac:dyDescent="0.25">
      <c r="A84" s="9"/>
      <c r="B84" s="9"/>
      <c r="C84" s="9"/>
      <c r="D84" s="9"/>
      <c r="E84" s="9"/>
      <c r="F84" s="9"/>
      <c r="G84" s="9"/>
      <c r="H84" s="9"/>
      <c r="I84" s="11"/>
      <c r="J84" s="11">
        <f t="shared" si="7"/>
        <v>0</v>
      </c>
      <c r="K84" s="6" t="e">
        <f>ROUND((EXP(LN($B84)*'Valeur de calcul'!$G$4+$C84*'Valeur de calcul'!$G$5+LN($D84)*'Valeur de calcul'!$G$6+LN($E84)*'Valeur de calcul'!$G$7+'Valeur de calcul'!$G$3)/24)/(44/12),3)</f>
        <v>#NUM!</v>
      </c>
      <c r="L84" s="6" t="e">
        <f>ROUND(EXP(LN($K84)-2*'Valeur de calcul'!$G$8),3)</f>
        <v>#NUM!</v>
      </c>
      <c r="M84" s="6" t="e">
        <f>ROUND(EXP(LN($K84)-'Valeur de calcul'!$G$8),3)</f>
        <v>#NUM!</v>
      </c>
      <c r="N84" s="6" t="e">
        <f>ROUND(EXP(LN($K84)+'Valeur de calcul'!$G$8),3)</f>
        <v>#NUM!</v>
      </c>
      <c r="O84" s="6" t="e">
        <f>ROUND(EXP(LN($K84)+2*'Valeur de calcul'!$G$8),3)</f>
        <v>#NUM!</v>
      </c>
      <c r="P84" s="6" t="str">
        <f t="shared" si="8"/>
        <v xml:space="preserve"> </v>
      </c>
      <c r="Q84" s="11"/>
      <c r="R84" s="5" t="e">
        <f>ROUND(EXP((LN($B84)*'Valeur de calcul'!$H$4)+($C84*'Valeur de calcul'!$H$5)+(LN($D84)*'Valeur de calcul'!$H$6)+(LN($E84)*'Valeur de calcul'!$H$7)+'Valeur de calcul'!$H$3),1)</f>
        <v>#NUM!</v>
      </c>
      <c r="S84" s="11" t="e">
        <f>ROUND(EXP(LN($R84)-2*'Valeur de calcul'!$H$8),1)</f>
        <v>#NUM!</v>
      </c>
      <c r="T84" s="11" t="e">
        <f>ROUND(EXP(LN($R84)-1*'Valeur de calcul'!$H$8),1)</f>
        <v>#NUM!</v>
      </c>
      <c r="U84" s="11" t="e">
        <f>ROUND(EXP(LN($R84)+1*'Valeur de calcul'!$H$8),1)</f>
        <v>#NUM!</v>
      </c>
      <c r="V84" s="11" t="e">
        <f>ROUND(EXP(LN($R84)+2*'Valeur de calcul'!$H$8),1)</f>
        <v>#NUM!</v>
      </c>
      <c r="W84" s="11" t="str">
        <f t="shared" si="9"/>
        <v xml:space="preserve"> </v>
      </c>
      <c r="X84" s="11"/>
      <c r="Y84" s="4" t="e">
        <f t="shared" si="10"/>
        <v>#NUM!</v>
      </c>
      <c r="Z84" s="11" t="e">
        <f>IF(Y84=0," ",IF($Y84&lt;EXP(-2*'Valeur de calcul'!$G$8),"très basse", IF('Prairie permanente 0-20 cm'!$Y84&lt;EXP(-1*'Valeur de calcul'!$G$8),"basse",IF('Prairie permanente 0-20 cm'!$Y84&gt;EXP(2*'Valeur de calcul'!$G$8),"très élevée",IF('Prairie permanente 0-20 cm'!$Y84&gt;EXP('Valeur de calcul'!$G$8),"élevée","normal")))))</f>
        <v>#NUM!</v>
      </c>
      <c r="AA84" s="11" t="e">
        <f t="shared" si="11"/>
        <v>#NUM!</v>
      </c>
      <c r="AB84" s="11" t="e">
        <f>IF(AA84=0," ",IF($AA84&lt;EXP(-2*'Valeur de calcul'!$H$8),"très basse", IF('Prairie permanente 0-20 cm'!$AA84&lt;EXP(-1*'Valeur de calcul'!$H$8),"basse",IF('Prairie permanente 0-20 cm'!$AA84&gt;EXP(2*'Valeur de calcul'!$H$8),"très élevée",IF('Prairie permanente 0-20 cm'!$AA84&gt;EXP('Valeur de calcul'!$H$8),"élevée","normal")))))</f>
        <v>#NUM!</v>
      </c>
      <c r="AC84" s="11"/>
      <c r="AD84" s="11" t="e">
        <f t="shared" si="12"/>
        <v>#DIV/0!</v>
      </c>
      <c r="AE84" s="11" t="e">
        <f t="shared" si="13"/>
        <v>#DIV/0!</v>
      </c>
    </row>
    <row r="85" spans="1:31" x14ac:dyDescent="0.25">
      <c r="A85" s="9"/>
      <c r="B85" s="9"/>
      <c r="C85" s="9"/>
      <c r="D85" s="9"/>
      <c r="E85" s="9"/>
      <c r="F85" s="9"/>
      <c r="G85" s="9"/>
      <c r="H85" s="9"/>
      <c r="I85" s="11"/>
      <c r="J85" s="11">
        <f t="shared" si="7"/>
        <v>0</v>
      </c>
      <c r="K85" s="6" t="e">
        <f>ROUND((EXP(LN($B85)*'Valeur de calcul'!$G$4+$C85*'Valeur de calcul'!$G$5+LN($D85)*'Valeur de calcul'!$G$6+LN($E85)*'Valeur de calcul'!$G$7+'Valeur de calcul'!$G$3)/24)/(44/12),3)</f>
        <v>#NUM!</v>
      </c>
      <c r="L85" s="6" t="e">
        <f>ROUND(EXP(LN($K85)-2*'Valeur de calcul'!$G$8),3)</f>
        <v>#NUM!</v>
      </c>
      <c r="M85" s="6" t="e">
        <f>ROUND(EXP(LN($K85)-'Valeur de calcul'!$G$8),3)</f>
        <v>#NUM!</v>
      </c>
      <c r="N85" s="6" t="e">
        <f>ROUND(EXP(LN($K85)+'Valeur de calcul'!$G$8),3)</f>
        <v>#NUM!</v>
      </c>
      <c r="O85" s="6" t="e">
        <f>ROUND(EXP(LN($K85)+2*'Valeur de calcul'!$G$8),3)</f>
        <v>#NUM!</v>
      </c>
      <c r="P85" s="6" t="str">
        <f t="shared" si="8"/>
        <v xml:space="preserve"> </v>
      </c>
      <c r="Q85" s="11"/>
      <c r="R85" s="5" t="e">
        <f>ROUND(EXP((LN($B85)*'Valeur de calcul'!$H$4)+($C85*'Valeur de calcul'!$H$5)+(LN($D85)*'Valeur de calcul'!$H$6)+(LN($E85)*'Valeur de calcul'!$H$7)+'Valeur de calcul'!$H$3),1)</f>
        <v>#NUM!</v>
      </c>
      <c r="S85" s="11" t="e">
        <f>ROUND(EXP(LN($R85)-2*'Valeur de calcul'!$H$8),1)</f>
        <v>#NUM!</v>
      </c>
      <c r="T85" s="11" t="e">
        <f>ROUND(EXP(LN($R85)-1*'Valeur de calcul'!$H$8),1)</f>
        <v>#NUM!</v>
      </c>
      <c r="U85" s="11" t="e">
        <f>ROUND(EXP(LN($R85)+1*'Valeur de calcul'!$H$8),1)</f>
        <v>#NUM!</v>
      </c>
      <c r="V85" s="11" t="e">
        <f>ROUND(EXP(LN($R85)+2*'Valeur de calcul'!$H$8),1)</f>
        <v>#NUM!</v>
      </c>
      <c r="W85" s="11" t="str">
        <f t="shared" si="9"/>
        <v xml:space="preserve"> </v>
      </c>
      <c r="X85" s="11"/>
      <c r="Y85" s="4" t="e">
        <f t="shared" si="10"/>
        <v>#NUM!</v>
      </c>
      <c r="Z85" s="11" t="e">
        <f>IF(Y85=0," ",IF($Y85&lt;EXP(-2*'Valeur de calcul'!$G$8),"très basse", IF('Prairie permanente 0-20 cm'!$Y85&lt;EXP(-1*'Valeur de calcul'!$G$8),"basse",IF('Prairie permanente 0-20 cm'!$Y85&gt;EXP(2*'Valeur de calcul'!$G$8),"très élevée",IF('Prairie permanente 0-20 cm'!$Y85&gt;EXP('Valeur de calcul'!$G$8),"élevée","normal")))))</f>
        <v>#NUM!</v>
      </c>
      <c r="AA85" s="11" t="e">
        <f t="shared" si="11"/>
        <v>#NUM!</v>
      </c>
      <c r="AB85" s="11" t="e">
        <f>IF(AA85=0," ",IF($AA85&lt;EXP(-2*'Valeur de calcul'!$H$8),"très basse", IF('Prairie permanente 0-20 cm'!$AA85&lt;EXP(-1*'Valeur de calcul'!$H$8),"basse",IF('Prairie permanente 0-20 cm'!$AA85&gt;EXP(2*'Valeur de calcul'!$H$8),"très élevée",IF('Prairie permanente 0-20 cm'!$AA85&gt;EXP('Valeur de calcul'!$H$8),"élevée","normal")))))</f>
        <v>#NUM!</v>
      </c>
      <c r="AC85" s="11"/>
      <c r="AD85" s="11" t="e">
        <f t="shared" si="12"/>
        <v>#DIV/0!</v>
      </c>
      <c r="AE85" s="11" t="e">
        <f t="shared" si="13"/>
        <v>#DIV/0!</v>
      </c>
    </row>
    <row r="86" spans="1:31" x14ac:dyDescent="0.25">
      <c r="A86" s="9"/>
      <c r="B86" s="9"/>
      <c r="C86" s="9"/>
      <c r="D86" s="9"/>
      <c r="E86" s="9"/>
      <c r="F86" s="9"/>
      <c r="G86" s="9"/>
      <c r="H86" s="9"/>
      <c r="I86" s="11"/>
      <c r="J86" s="11">
        <f t="shared" si="7"/>
        <v>0</v>
      </c>
      <c r="K86" s="6" t="e">
        <f>ROUND((EXP(LN($B86)*'Valeur de calcul'!$G$4+$C86*'Valeur de calcul'!$G$5+LN($D86)*'Valeur de calcul'!$G$6+LN($E86)*'Valeur de calcul'!$G$7+'Valeur de calcul'!$G$3)/24)/(44/12),3)</f>
        <v>#NUM!</v>
      </c>
      <c r="L86" s="6" t="e">
        <f>ROUND(EXP(LN($K86)-2*'Valeur de calcul'!$G$8),3)</f>
        <v>#NUM!</v>
      </c>
      <c r="M86" s="6" t="e">
        <f>ROUND(EXP(LN($K86)-'Valeur de calcul'!$G$8),3)</f>
        <v>#NUM!</v>
      </c>
      <c r="N86" s="6" t="e">
        <f>ROUND(EXP(LN($K86)+'Valeur de calcul'!$G$8),3)</f>
        <v>#NUM!</v>
      </c>
      <c r="O86" s="6" t="e">
        <f>ROUND(EXP(LN($K86)+2*'Valeur de calcul'!$G$8),3)</f>
        <v>#NUM!</v>
      </c>
      <c r="P86" s="6" t="str">
        <f t="shared" si="8"/>
        <v xml:space="preserve"> </v>
      </c>
      <c r="Q86" s="11"/>
      <c r="R86" s="5" t="e">
        <f>ROUND(EXP((LN($B86)*'Valeur de calcul'!$H$4)+($C86*'Valeur de calcul'!$H$5)+(LN($D86)*'Valeur de calcul'!$H$6)+(LN($E86)*'Valeur de calcul'!$H$7)+'Valeur de calcul'!$H$3),1)</f>
        <v>#NUM!</v>
      </c>
      <c r="S86" s="11" t="e">
        <f>ROUND(EXP(LN($R86)-2*'Valeur de calcul'!$H$8),1)</f>
        <v>#NUM!</v>
      </c>
      <c r="T86" s="11" t="e">
        <f>ROUND(EXP(LN($R86)-1*'Valeur de calcul'!$H$8),1)</f>
        <v>#NUM!</v>
      </c>
      <c r="U86" s="11" t="e">
        <f>ROUND(EXP(LN($R86)+1*'Valeur de calcul'!$H$8),1)</f>
        <v>#NUM!</v>
      </c>
      <c r="V86" s="11" t="e">
        <f>ROUND(EXP(LN($R86)+2*'Valeur de calcul'!$H$8),1)</f>
        <v>#NUM!</v>
      </c>
      <c r="W86" s="11" t="str">
        <f t="shared" si="9"/>
        <v xml:space="preserve"> </v>
      </c>
      <c r="X86" s="11"/>
      <c r="Y86" s="4" t="e">
        <f t="shared" si="10"/>
        <v>#NUM!</v>
      </c>
      <c r="Z86" s="11" t="e">
        <f>IF(Y86=0," ",IF($Y86&lt;EXP(-2*'Valeur de calcul'!$G$8),"très basse", IF('Prairie permanente 0-20 cm'!$Y86&lt;EXP(-1*'Valeur de calcul'!$G$8),"basse",IF('Prairie permanente 0-20 cm'!$Y86&gt;EXP(2*'Valeur de calcul'!$G$8),"très élevée",IF('Prairie permanente 0-20 cm'!$Y86&gt;EXP('Valeur de calcul'!$G$8),"élevée","normal")))))</f>
        <v>#NUM!</v>
      </c>
      <c r="AA86" s="11" t="e">
        <f t="shared" si="11"/>
        <v>#NUM!</v>
      </c>
      <c r="AB86" s="11" t="e">
        <f>IF(AA86=0," ",IF($AA86&lt;EXP(-2*'Valeur de calcul'!$H$8),"très basse", IF('Prairie permanente 0-20 cm'!$AA86&lt;EXP(-1*'Valeur de calcul'!$H$8),"basse",IF('Prairie permanente 0-20 cm'!$AA86&gt;EXP(2*'Valeur de calcul'!$H$8),"très élevée",IF('Prairie permanente 0-20 cm'!$AA86&gt;EXP('Valeur de calcul'!$H$8),"élevée","normal")))))</f>
        <v>#NUM!</v>
      </c>
      <c r="AC86" s="11"/>
      <c r="AD86" s="11" t="e">
        <f t="shared" si="12"/>
        <v>#DIV/0!</v>
      </c>
      <c r="AE86" s="11" t="e">
        <f t="shared" si="13"/>
        <v>#DIV/0!</v>
      </c>
    </row>
    <row r="87" spans="1:31" x14ac:dyDescent="0.25">
      <c r="A87" s="9"/>
      <c r="B87" s="9"/>
      <c r="C87" s="9"/>
      <c r="D87" s="9"/>
      <c r="E87" s="9"/>
      <c r="F87" s="9"/>
      <c r="G87" s="9"/>
      <c r="H87" s="9"/>
      <c r="I87" s="11"/>
      <c r="J87" s="11">
        <f t="shared" si="7"/>
        <v>0</v>
      </c>
      <c r="K87" s="6" t="e">
        <f>ROUND((EXP(LN($B87)*'Valeur de calcul'!$G$4+$C87*'Valeur de calcul'!$G$5+LN($D87)*'Valeur de calcul'!$G$6+LN($E87)*'Valeur de calcul'!$G$7+'Valeur de calcul'!$G$3)/24)/(44/12),3)</f>
        <v>#NUM!</v>
      </c>
      <c r="L87" s="6" t="e">
        <f>ROUND(EXP(LN($K87)-2*'Valeur de calcul'!$G$8),3)</f>
        <v>#NUM!</v>
      </c>
      <c r="M87" s="6" t="e">
        <f>ROUND(EXP(LN($K87)-'Valeur de calcul'!$G$8),3)</f>
        <v>#NUM!</v>
      </c>
      <c r="N87" s="6" t="e">
        <f>ROUND(EXP(LN($K87)+'Valeur de calcul'!$G$8),3)</f>
        <v>#NUM!</v>
      </c>
      <c r="O87" s="6" t="e">
        <f>ROUND(EXP(LN($K87)+2*'Valeur de calcul'!$G$8),3)</f>
        <v>#NUM!</v>
      </c>
      <c r="P87" s="6" t="str">
        <f t="shared" si="8"/>
        <v xml:space="preserve"> </v>
      </c>
      <c r="Q87" s="11"/>
      <c r="R87" s="5" t="e">
        <f>ROUND(EXP((LN($B87)*'Valeur de calcul'!$H$4)+($C87*'Valeur de calcul'!$H$5)+(LN($D87)*'Valeur de calcul'!$H$6)+(LN($E87)*'Valeur de calcul'!$H$7)+'Valeur de calcul'!$H$3),1)</f>
        <v>#NUM!</v>
      </c>
      <c r="S87" s="11" t="e">
        <f>ROUND(EXP(LN($R87)-2*'Valeur de calcul'!$H$8),1)</f>
        <v>#NUM!</v>
      </c>
      <c r="T87" s="11" t="e">
        <f>ROUND(EXP(LN($R87)-1*'Valeur de calcul'!$H$8),1)</f>
        <v>#NUM!</v>
      </c>
      <c r="U87" s="11" t="e">
        <f>ROUND(EXP(LN($R87)+1*'Valeur de calcul'!$H$8),1)</f>
        <v>#NUM!</v>
      </c>
      <c r="V87" s="11" t="e">
        <f>ROUND(EXP(LN($R87)+2*'Valeur de calcul'!$H$8),1)</f>
        <v>#NUM!</v>
      </c>
      <c r="W87" s="11" t="str">
        <f t="shared" si="9"/>
        <v xml:space="preserve"> </v>
      </c>
      <c r="X87" s="11"/>
      <c r="Y87" s="4" t="e">
        <f t="shared" si="10"/>
        <v>#NUM!</v>
      </c>
      <c r="Z87" s="11" t="e">
        <f>IF(Y87=0," ",IF($Y87&lt;EXP(-2*'Valeur de calcul'!$G$8),"très basse", IF('Prairie permanente 0-20 cm'!$Y87&lt;EXP(-1*'Valeur de calcul'!$G$8),"basse",IF('Prairie permanente 0-20 cm'!$Y87&gt;EXP(2*'Valeur de calcul'!$G$8),"très élevée",IF('Prairie permanente 0-20 cm'!$Y87&gt;EXP('Valeur de calcul'!$G$8),"élevée","normal")))))</f>
        <v>#NUM!</v>
      </c>
      <c r="AA87" s="11" t="e">
        <f t="shared" si="11"/>
        <v>#NUM!</v>
      </c>
      <c r="AB87" s="11" t="e">
        <f>IF(AA87=0," ",IF($AA87&lt;EXP(-2*'Valeur de calcul'!$H$8),"très basse", IF('Prairie permanente 0-20 cm'!$AA87&lt;EXP(-1*'Valeur de calcul'!$H$8),"basse",IF('Prairie permanente 0-20 cm'!$AA87&gt;EXP(2*'Valeur de calcul'!$H$8),"très élevée",IF('Prairie permanente 0-20 cm'!$AA87&gt;EXP('Valeur de calcul'!$H$8),"élevée","normal")))))</f>
        <v>#NUM!</v>
      </c>
      <c r="AC87" s="11"/>
      <c r="AD87" s="11" t="e">
        <f t="shared" si="12"/>
        <v>#DIV/0!</v>
      </c>
      <c r="AE87" s="11" t="e">
        <f t="shared" si="13"/>
        <v>#DIV/0!</v>
      </c>
    </row>
    <row r="88" spans="1:31" x14ac:dyDescent="0.25">
      <c r="A88" s="9"/>
      <c r="B88" s="9"/>
      <c r="C88" s="9"/>
      <c r="D88" s="9"/>
      <c r="E88" s="9"/>
      <c r="F88" s="9"/>
      <c r="G88" s="9"/>
      <c r="H88" s="9"/>
      <c r="I88" s="11"/>
      <c r="J88" s="11">
        <f t="shared" si="7"/>
        <v>0</v>
      </c>
      <c r="K88" s="6" t="e">
        <f>ROUND((EXP(LN($B88)*'Valeur de calcul'!$G$4+$C88*'Valeur de calcul'!$G$5+LN($D88)*'Valeur de calcul'!$G$6+LN($E88)*'Valeur de calcul'!$G$7+'Valeur de calcul'!$G$3)/24)/(44/12),3)</f>
        <v>#NUM!</v>
      </c>
      <c r="L88" s="6" t="e">
        <f>ROUND(EXP(LN($K88)-2*'Valeur de calcul'!$G$8),3)</f>
        <v>#NUM!</v>
      </c>
      <c r="M88" s="6" t="e">
        <f>ROUND(EXP(LN($K88)-'Valeur de calcul'!$G$8),3)</f>
        <v>#NUM!</v>
      </c>
      <c r="N88" s="6" t="e">
        <f>ROUND(EXP(LN($K88)+'Valeur de calcul'!$G$8),3)</f>
        <v>#NUM!</v>
      </c>
      <c r="O88" s="6" t="e">
        <f>ROUND(EXP(LN($K88)+2*'Valeur de calcul'!$G$8),3)</f>
        <v>#NUM!</v>
      </c>
      <c r="P88" s="6" t="str">
        <f t="shared" si="8"/>
        <v xml:space="preserve"> </v>
      </c>
      <c r="Q88" s="11"/>
      <c r="R88" s="5" t="e">
        <f>ROUND(EXP((LN($B88)*'Valeur de calcul'!$H$4)+($C88*'Valeur de calcul'!$H$5)+(LN($D88)*'Valeur de calcul'!$H$6)+(LN($E88)*'Valeur de calcul'!$H$7)+'Valeur de calcul'!$H$3),1)</f>
        <v>#NUM!</v>
      </c>
      <c r="S88" s="11" t="e">
        <f>ROUND(EXP(LN($R88)-2*'Valeur de calcul'!$H$8),1)</f>
        <v>#NUM!</v>
      </c>
      <c r="T88" s="11" t="e">
        <f>ROUND(EXP(LN($R88)-1*'Valeur de calcul'!$H$8),1)</f>
        <v>#NUM!</v>
      </c>
      <c r="U88" s="11" t="e">
        <f>ROUND(EXP(LN($R88)+1*'Valeur de calcul'!$H$8),1)</f>
        <v>#NUM!</v>
      </c>
      <c r="V88" s="11" t="e">
        <f>ROUND(EXP(LN($R88)+2*'Valeur de calcul'!$H$8),1)</f>
        <v>#NUM!</v>
      </c>
      <c r="W88" s="11" t="str">
        <f t="shared" si="9"/>
        <v xml:space="preserve"> </v>
      </c>
      <c r="X88" s="11"/>
      <c r="Y88" s="4" t="e">
        <f t="shared" si="10"/>
        <v>#NUM!</v>
      </c>
      <c r="Z88" s="11" t="e">
        <f>IF(Y88=0," ",IF($Y88&lt;EXP(-2*'Valeur de calcul'!$G$8),"très basse", IF('Prairie permanente 0-20 cm'!$Y88&lt;EXP(-1*'Valeur de calcul'!$G$8),"basse",IF('Prairie permanente 0-20 cm'!$Y88&gt;EXP(2*'Valeur de calcul'!$G$8),"très élevée",IF('Prairie permanente 0-20 cm'!$Y88&gt;EXP('Valeur de calcul'!$G$8),"élevée","normal")))))</f>
        <v>#NUM!</v>
      </c>
      <c r="AA88" s="11" t="e">
        <f t="shared" si="11"/>
        <v>#NUM!</v>
      </c>
      <c r="AB88" s="11" t="e">
        <f>IF(AA88=0," ",IF($AA88&lt;EXP(-2*'Valeur de calcul'!$H$8),"très basse", IF('Prairie permanente 0-20 cm'!$AA88&lt;EXP(-1*'Valeur de calcul'!$H$8),"basse",IF('Prairie permanente 0-20 cm'!$AA88&gt;EXP(2*'Valeur de calcul'!$H$8),"très élevée",IF('Prairie permanente 0-20 cm'!$AA88&gt;EXP('Valeur de calcul'!$H$8),"élevée","normal")))))</f>
        <v>#NUM!</v>
      </c>
      <c r="AC88" s="11"/>
      <c r="AD88" s="11" t="e">
        <f t="shared" si="12"/>
        <v>#DIV/0!</v>
      </c>
      <c r="AE88" s="11" t="e">
        <f t="shared" si="13"/>
        <v>#DIV/0!</v>
      </c>
    </row>
    <row r="89" spans="1:31" x14ac:dyDescent="0.25">
      <c r="A89" s="9"/>
      <c r="B89" s="9"/>
      <c r="C89" s="9"/>
      <c r="D89" s="9"/>
      <c r="E89" s="9"/>
      <c r="F89" s="9"/>
      <c r="G89" s="9"/>
      <c r="H89" s="9"/>
      <c r="I89" s="11"/>
      <c r="J89" s="11">
        <f t="shared" si="7"/>
        <v>0</v>
      </c>
      <c r="K89" s="6" t="e">
        <f>ROUND((EXP(LN($B89)*'Valeur de calcul'!$G$4+$C89*'Valeur de calcul'!$G$5+LN($D89)*'Valeur de calcul'!$G$6+LN($E89)*'Valeur de calcul'!$G$7+'Valeur de calcul'!$G$3)/24)/(44/12),3)</f>
        <v>#NUM!</v>
      </c>
      <c r="L89" s="6" t="e">
        <f>ROUND(EXP(LN($K89)-2*'Valeur de calcul'!$G$8),3)</f>
        <v>#NUM!</v>
      </c>
      <c r="M89" s="6" t="e">
        <f>ROUND(EXP(LN($K89)-'Valeur de calcul'!$G$8),3)</f>
        <v>#NUM!</v>
      </c>
      <c r="N89" s="6" t="e">
        <f>ROUND(EXP(LN($K89)+'Valeur de calcul'!$G$8),3)</f>
        <v>#NUM!</v>
      </c>
      <c r="O89" s="6" t="e">
        <f>ROUND(EXP(LN($K89)+2*'Valeur de calcul'!$G$8),3)</f>
        <v>#NUM!</v>
      </c>
      <c r="P89" s="6" t="str">
        <f t="shared" si="8"/>
        <v xml:space="preserve"> </v>
      </c>
      <c r="Q89" s="11"/>
      <c r="R89" s="5" t="e">
        <f>ROUND(EXP((LN($B89)*'Valeur de calcul'!$H$4)+($C89*'Valeur de calcul'!$H$5)+(LN($D89)*'Valeur de calcul'!$H$6)+(LN($E89)*'Valeur de calcul'!$H$7)+'Valeur de calcul'!$H$3),1)</f>
        <v>#NUM!</v>
      </c>
      <c r="S89" s="11" t="e">
        <f>ROUND(EXP(LN($R89)-2*'Valeur de calcul'!$H$8),1)</f>
        <v>#NUM!</v>
      </c>
      <c r="T89" s="11" t="e">
        <f>ROUND(EXP(LN($R89)-1*'Valeur de calcul'!$H$8),1)</f>
        <v>#NUM!</v>
      </c>
      <c r="U89" s="11" t="e">
        <f>ROUND(EXP(LN($R89)+1*'Valeur de calcul'!$H$8),1)</f>
        <v>#NUM!</v>
      </c>
      <c r="V89" s="11" t="e">
        <f>ROUND(EXP(LN($R89)+2*'Valeur de calcul'!$H$8),1)</f>
        <v>#NUM!</v>
      </c>
      <c r="W89" s="11" t="str">
        <f t="shared" si="9"/>
        <v xml:space="preserve"> </v>
      </c>
      <c r="X89" s="11"/>
      <c r="Y89" s="4" t="e">
        <f t="shared" si="10"/>
        <v>#NUM!</v>
      </c>
      <c r="Z89" s="11" t="e">
        <f>IF(Y89=0," ",IF($Y89&lt;EXP(-2*'Valeur de calcul'!$G$8),"très basse", IF('Prairie permanente 0-20 cm'!$Y89&lt;EXP(-1*'Valeur de calcul'!$G$8),"basse",IF('Prairie permanente 0-20 cm'!$Y89&gt;EXP(2*'Valeur de calcul'!$G$8),"très élevée",IF('Prairie permanente 0-20 cm'!$Y89&gt;EXP('Valeur de calcul'!$G$8),"élevée","normal")))))</f>
        <v>#NUM!</v>
      </c>
      <c r="AA89" s="11" t="e">
        <f t="shared" si="11"/>
        <v>#NUM!</v>
      </c>
      <c r="AB89" s="11" t="e">
        <f>IF(AA89=0," ",IF($AA89&lt;EXP(-2*'Valeur de calcul'!$H$8),"très basse", IF('Prairie permanente 0-20 cm'!$AA89&lt;EXP(-1*'Valeur de calcul'!$H$8),"basse",IF('Prairie permanente 0-20 cm'!$AA89&gt;EXP(2*'Valeur de calcul'!$H$8),"très élevée",IF('Prairie permanente 0-20 cm'!$AA89&gt;EXP('Valeur de calcul'!$H$8),"élevée","normal")))))</f>
        <v>#NUM!</v>
      </c>
      <c r="AC89" s="11"/>
      <c r="AD89" s="11" t="e">
        <f t="shared" si="12"/>
        <v>#DIV/0!</v>
      </c>
      <c r="AE89" s="11" t="e">
        <f t="shared" si="13"/>
        <v>#DIV/0!</v>
      </c>
    </row>
    <row r="90" spans="1:31" x14ac:dyDescent="0.25">
      <c r="A90" s="9"/>
      <c r="B90" s="9"/>
      <c r="C90" s="9"/>
      <c r="D90" s="9"/>
      <c r="E90" s="9"/>
      <c r="F90" s="9"/>
      <c r="G90" s="9"/>
      <c r="H90" s="9"/>
      <c r="I90" s="11"/>
      <c r="J90" s="11">
        <f t="shared" si="7"/>
        <v>0</v>
      </c>
      <c r="K90" s="6" t="e">
        <f>ROUND((EXP(LN($B90)*'Valeur de calcul'!$G$4+$C90*'Valeur de calcul'!$G$5+LN($D90)*'Valeur de calcul'!$G$6+LN($E90)*'Valeur de calcul'!$G$7+'Valeur de calcul'!$G$3)/24)/(44/12),3)</f>
        <v>#NUM!</v>
      </c>
      <c r="L90" s="6" t="e">
        <f>ROUND(EXP(LN($K90)-2*'Valeur de calcul'!$G$8),3)</f>
        <v>#NUM!</v>
      </c>
      <c r="M90" s="6" t="e">
        <f>ROUND(EXP(LN($K90)-'Valeur de calcul'!$G$8),3)</f>
        <v>#NUM!</v>
      </c>
      <c r="N90" s="6" t="e">
        <f>ROUND(EXP(LN($K90)+'Valeur de calcul'!$G$8),3)</f>
        <v>#NUM!</v>
      </c>
      <c r="O90" s="6" t="e">
        <f>ROUND(EXP(LN($K90)+2*'Valeur de calcul'!$G$8),3)</f>
        <v>#NUM!</v>
      </c>
      <c r="P90" s="6" t="str">
        <f t="shared" si="8"/>
        <v xml:space="preserve"> </v>
      </c>
      <c r="Q90" s="11"/>
      <c r="R90" s="5" t="e">
        <f>ROUND(EXP((LN($B90)*'Valeur de calcul'!$H$4)+($C90*'Valeur de calcul'!$H$5)+(LN($D90)*'Valeur de calcul'!$H$6)+(LN($E90)*'Valeur de calcul'!$H$7)+'Valeur de calcul'!$H$3),1)</f>
        <v>#NUM!</v>
      </c>
      <c r="S90" s="11" t="e">
        <f>ROUND(EXP(LN($R90)-2*'Valeur de calcul'!$H$8),1)</f>
        <v>#NUM!</v>
      </c>
      <c r="T90" s="11" t="e">
        <f>ROUND(EXP(LN($R90)-1*'Valeur de calcul'!$H$8),1)</f>
        <v>#NUM!</v>
      </c>
      <c r="U90" s="11" t="e">
        <f>ROUND(EXP(LN($R90)+1*'Valeur de calcul'!$H$8),1)</f>
        <v>#NUM!</v>
      </c>
      <c r="V90" s="11" t="e">
        <f>ROUND(EXP(LN($R90)+2*'Valeur de calcul'!$H$8),1)</f>
        <v>#NUM!</v>
      </c>
      <c r="W90" s="11" t="str">
        <f t="shared" si="9"/>
        <v xml:space="preserve"> </v>
      </c>
      <c r="X90" s="11"/>
      <c r="Y90" s="4" t="e">
        <f t="shared" si="10"/>
        <v>#NUM!</v>
      </c>
      <c r="Z90" s="11" t="e">
        <f>IF(Y90=0," ",IF($Y90&lt;EXP(-2*'Valeur de calcul'!$G$8),"très basse", IF('Prairie permanente 0-20 cm'!$Y90&lt;EXP(-1*'Valeur de calcul'!$G$8),"basse",IF('Prairie permanente 0-20 cm'!$Y90&gt;EXP(2*'Valeur de calcul'!$G$8),"très élevée",IF('Prairie permanente 0-20 cm'!$Y90&gt;EXP('Valeur de calcul'!$G$8),"élevée","normal")))))</f>
        <v>#NUM!</v>
      </c>
      <c r="AA90" s="11" t="e">
        <f t="shared" si="11"/>
        <v>#NUM!</v>
      </c>
      <c r="AB90" s="11" t="e">
        <f>IF(AA90=0," ",IF($AA90&lt;EXP(-2*'Valeur de calcul'!$H$8),"très basse", IF('Prairie permanente 0-20 cm'!$AA90&lt;EXP(-1*'Valeur de calcul'!$H$8),"basse",IF('Prairie permanente 0-20 cm'!$AA90&gt;EXP(2*'Valeur de calcul'!$H$8),"très élevée",IF('Prairie permanente 0-20 cm'!$AA90&gt;EXP('Valeur de calcul'!$H$8),"élevée","normal")))))</f>
        <v>#NUM!</v>
      </c>
      <c r="AC90" s="11"/>
      <c r="AD90" s="11" t="e">
        <f t="shared" si="12"/>
        <v>#DIV/0!</v>
      </c>
      <c r="AE90" s="11" t="e">
        <f t="shared" si="13"/>
        <v>#DIV/0!</v>
      </c>
    </row>
    <row r="91" spans="1:31" x14ac:dyDescent="0.25">
      <c r="A91" s="9"/>
      <c r="B91" s="9"/>
      <c r="C91" s="9"/>
      <c r="D91" s="9"/>
      <c r="E91" s="9"/>
      <c r="F91" s="9"/>
      <c r="G91" s="9"/>
      <c r="H91" s="9"/>
      <c r="I91" s="11"/>
      <c r="J91" s="11">
        <f t="shared" si="7"/>
        <v>0</v>
      </c>
      <c r="K91" s="6" t="e">
        <f>ROUND((EXP(LN($B91)*'Valeur de calcul'!$G$4+$C91*'Valeur de calcul'!$G$5+LN($D91)*'Valeur de calcul'!$G$6+LN($E91)*'Valeur de calcul'!$G$7+'Valeur de calcul'!$G$3)/24)/(44/12),3)</f>
        <v>#NUM!</v>
      </c>
      <c r="L91" s="6" t="e">
        <f>ROUND(EXP(LN($K91)-2*'Valeur de calcul'!$G$8),3)</f>
        <v>#NUM!</v>
      </c>
      <c r="M91" s="6" t="e">
        <f>ROUND(EXP(LN($K91)-'Valeur de calcul'!$G$8),3)</f>
        <v>#NUM!</v>
      </c>
      <c r="N91" s="6" t="e">
        <f>ROUND(EXP(LN($K91)+'Valeur de calcul'!$G$8),3)</f>
        <v>#NUM!</v>
      </c>
      <c r="O91" s="6" t="e">
        <f>ROUND(EXP(LN($K91)+2*'Valeur de calcul'!$G$8),3)</f>
        <v>#NUM!</v>
      </c>
      <c r="P91" s="6" t="str">
        <f t="shared" si="8"/>
        <v xml:space="preserve"> </v>
      </c>
      <c r="Q91" s="11"/>
      <c r="R91" s="5" t="e">
        <f>ROUND(EXP((LN($B91)*'Valeur de calcul'!$H$4)+($C91*'Valeur de calcul'!$H$5)+(LN($D91)*'Valeur de calcul'!$H$6)+(LN($E91)*'Valeur de calcul'!$H$7)+'Valeur de calcul'!$H$3),1)</f>
        <v>#NUM!</v>
      </c>
      <c r="S91" s="11" t="e">
        <f>ROUND(EXP(LN($R91)-2*'Valeur de calcul'!$H$8),1)</f>
        <v>#NUM!</v>
      </c>
      <c r="T91" s="11" t="e">
        <f>ROUND(EXP(LN($R91)-1*'Valeur de calcul'!$H$8),1)</f>
        <v>#NUM!</v>
      </c>
      <c r="U91" s="11" t="e">
        <f>ROUND(EXP(LN($R91)+1*'Valeur de calcul'!$H$8),1)</f>
        <v>#NUM!</v>
      </c>
      <c r="V91" s="11" t="e">
        <f>ROUND(EXP(LN($R91)+2*'Valeur de calcul'!$H$8),1)</f>
        <v>#NUM!</v>
      </c>
      <c r="W91" s="11" t="str">
        <f t="shared" si="9"/>
        <v xml:space="preserve"> </v>
      </c>
      <c r="X91" s="11"/>
      <c r="Y91" s="4" t="e">
        <f t="shared" si="10"/>
        <v>#NUM!</v>
      </c>
      <c r="Z91" s="11" t="e">
        <f>IF(Y91=0," ",IF($Y91&lt;EXP(-2*'Valeur de calcul'!$G$8),"très basse", IF('Prairie permanente 0-20 cm'!$Y91&lt;EXP(-1*'Valeur de calcul'!$G$8),"basse",IF('Prairie permanente 0-20 cm'!$Y91&gt;EXP(2*'Valeur de calcul'!$G$8),"très élevée",IF('Prairie permanente 0-20 cm'!$Y91&gt;EXP('Valeur de calcul'!$G$8),"élevée","normal")))))</f>
        <v>#NUM!</v>
      </c>
      <c r="AA91" s="11" t="e">
        <f t="shared" si="11"/>
        <v>#NUM!</v>
      </c>
      <c r="AB91" s="11" t="e">
        <f>IF(AA91=0," ",IF($AA91&lt;EXP(-2*'Valeur de calcul'!$H$8),"très basse", IF('Prairie permanente 0-20 cm'!$AA91&lt;EXP(-1*'Valeur de calcul'!$H$8),"basse",IF('Prairie permanente 0-20 cm'!$AA91&gt;EXP(2*'Valeur de calcul'!$H$8),"très élevée",IF('Prairie permanente 0-20 cm'!$AA91&gt;EXP('Valeur de calcul'!$H$8),"élevée","normal")))))</f>
        <v>#NUM!</v>
      </c>
      <c r="AC91" s="11"/>
      <c r="AD91" s="11" t="e">
        <f t="shared" si="12"/>
        <v>#DIV/0!</v>
      </c>
      <c r="AE91" s="11" t="e">
        <f t="shared" si="13"/>
        <v>#DIV/0!</v>
      </c>
    </row>
    <row r="92" spans="1:31" x14ac:dyDescent="0.25">
      <c r="A92" s="9"/>
      <c r="B92" s="9"/>
      <c r="C92" s="9"/>
      <c r="D92" s="9"/>
      <c r="E92" s="9"/>
      <c r="F92" s="9"/>
      <c r="G92" s="9"/>
      <c r="H92" s="9"/>
      <c r="I92" s="11"/>
      <c r="J92" s="11">
        <f t="shared" si="7"/>
        <v>0</v>
      </c>
      <c r="K92" s="6" t="e">
        <f>ROUND((EXP(LN($B92)*'Valeur de calcul'!$G$4+$C92*'Valeur de calcul'!$G$5+LN($D92)*'Valeur de calcul'!$G$6+LN($E92)*'Valeur de calcul'!$G$7+'Valeur de calcul'!$G$3)/24)/(44/12),3)</f>
        <v>#NUM!</v>
      </c>
      <c r="L92" s="6" t="e">
        <f>ROUND(EXP(LN($K92)-2*'Valeur de calcul'!$G$8),3)</f>
        <v>#NUM!</v>
      </c>
      <c r="M92" s="6" t="e">
        <f>ROUND(EXP(LN($K92)-'Valeur de calcul'!$G$8),3)</f>
        <v>#NUM!</v>
      </c>
      <c r="N92" s="6" t="e">
        <f>ROUND(EXP(LN($K92)+'Valeur de calcul'!$G$8),3)</f>
        <v>#NUM!</v>
      </c>
      <c r="O92" s="6" t="e">
        <f>ROUND(EXP(LN($K92)+2*'Valeur de calcul'!$G$8),3)</f>
        <v>#NUM!</v>
      </c>
      <c r="P92" s="6" t="str">
        <f t="shared" si="8"/>
        <v xml:space="preserve"> </v>
      </c>
      <c r="Q92" s="11"/>
      <c r="R92" s="5" t="e">
        <f>ROUND(EXP((LN($B92)*'Valeur de calcul'!$H$4)+($C92*'Valeur de calcul'!$H$5)+(LN($D92)*'Valeur de calcul'!$H$6)+(LN($E92)*'Valeur de calcul'!$H$7)+'Valeur de calcul'!$H$3),1)</f>
        <v>#NUM!</v>
      </c>
      <c r="S92" s="11" t="e">
        <f>ROUND(EXP(LN($R92)-2*'Valeur de calcul'!$H$8),1)</f>
        <v>#NUM!</v>
      </c>
      <c r="T92" s="11" t="e">
        <f>ROUND(EXP(LN($R92)-1*'Valeur de calcul'!$H$8),1)</f>
        <v>#NUM!</v>
      </c>
      <c r="U92" s="11" t="e">
        <f>ROUND(EXP(LN($R92)+1*'Valeur de calcul'!$H$8),1)</f>
        <v>#NUM!</v>
      </c>
      <c r="V92" s="11" t="e">
        <f>ROUND(EXP(LN($R92)+2*'Valeur de calcul'!$H$8),1)</f>
        <v>#NUM!</v>
      </c>
      <c r="W92" s="11" t="str">
        <f t="shared" si="9"/>
        <v xml:space="preserve"> </v>
      </c>
      <c r="X92" s="11"/>
      <c r="Y92" s="4" t="e">
        <f t="shared" si="10"/>
        <v>#NUM!</v>
      </c>
      <c r="Z92" s="11" t="e">
        <f>IF(Y92=0," ",IF($Y92&lt;EXP(-2*'Valeur de calcul'!$G$8),"très basse", IF('Prairie permanente 0-20 cm'!$Y92&lt;EXP(-1*'Valeur de calcul'!$G$8),"basse",IF('Prairie permanente 0-20 cm'!$Y92&gt;EXP(2*'Valeur de calcul'!$G$8),"très élevée",IF('Prairie permanente 0-20 cm'!$Y92&gt;EXP('Valeur de calcul'!$G$8),"élevée","normal")))))</f>
        <v>#NUM!</v>
      </c>
      <c r="AA92" s="11" t="e">
        <f t="shared" si="11"/>
        <v>#NUM!</v>
      </c>
      <c r="AB92" s="11" t="e">
        <f>IF(AA92=0," ",IF($AA92&lt;EXP(-2*'Valeur de calcul'!$H$8),"très basse", IF('Prairie permanente 0-20 cm'!$AA92&lt;EXP(-1*'Valeur de calcul'!$H$8),"basse",IF('Prairie permanente 0-20 cm'!$AA92&gt;EXP(2*'Valeur de calcul'!$H$8),"très élevée",IF('Prairie permanente 0-20 cm'!$AA92&gt;EXP('Valeur de calcul'!$H$8),"élevée","normal")))))</f>
        <v>#NUM!</v>
      </c>
      <c r="AC92" s="11"/>
      <c r="AD92" s="11" t="e">
        <f t="shared" si="12"/>
        <v>#DIV/0!</v>
      </c>
      <c r="AE92" s="11" t="e">
        <f t="shared" si="13"/>
        <v>#DIV/0!</v>
      </c>
    </row>
    <row r="93" spans="1:31" x14ac:dyDescent="0.25">
      <c r="A93" s="9"/>
      <c r="B93" s="9"/>
      <c r="C93" s="9"/>
      <c r="D93" s="9"/>
      <c r="E93" s="9"/>
      <c r="F93" s="9"/>
      <c r="G93" s="9"/>
      <c r="H93" s="9"/>
      <c r="I93" s="11"/>
      <c r="J93" s="11">
        <f t="shared" si="7"/>
        <v>0</v>
      </c>
      <c r="K93" s="6" t="e">
        <f>ROUND((EXP(LN($B93)*'Valeur de calcul'!$G$4+$C93*'Valeur de calcul'!$G$5+LN($D93)*'Valeur de calcul'!$G$6+LN($E93)*'Valeur de calcul'!$G$7+'Valeur de calcul'!$G$3)/24)/(44/12),3)</f>
        <v>#NUM!</v>
      </c>
      <c r="L93" s="6" t="e">
        <f>ROUND(EXP(LN($K93)-2*'Valeur de calcul'!$G$8),3)</f>
        <v>#NUM!</v>
      </c>
      <c r="M93" s="6" t="e">
        <f>ROUND(EXP(LN($K93)-'Valeur de calcul'!$G$8),3)</f>
        <v>#NUM!</v>
      </c>
      <c r="N93" s="6" t="e">
        <f>ROUND(EXP(LN($K93)+'Valeur de calcul'!$G$8),3)</f>
        <v>#NUM!</v>
      </c>
      <c r="O93" s="6" t="e">
        <f>ROUND(EXP(LN($K93)+2*'Valeur de calcul'!$G$8),3)</f>
        <v>#NUM!</v>
      </c>
      <c r="P93" s="6" t="str">
        <f t="shared" si="8"/>
        <v xml:space="preserve"> </v>
      </c>
      <c r="Q93" s="11"/>
      <c r="R93" s="5" t="e">
        <f>ROUND(EXP((LN($B93)*'Valeur de calcul'!$H$4)+($C93*'Valeur de calcul'!$H$5)+(LN($D93)*'Valeur de calcul'!$H$6)+(LN($E93)*'Valeur de calcul'!$H$7)+'Valeur de calcul'!$H$3),1)</f>
        <v>#NUM!</v>
      </c>
      <c r="S93" s="11" t="e">
        <f>ROUND(EXP(LN($R93)-2*'Valeur de calcul'!$H$8),1)</f>
        <v>#NUM!</v>
      </c>
      <c r="T93" s="11" t="e">
        <f>ROUND(EXP(LN($R93)-1*'Valeur de calcul'!$H$8),1)</f>
        <v>#NUM!</v>
      </c>
      <c r="U93" s="11" t="e">
        <f>ROUND(EXP(LN($R93)+1*'Valeur de calcul'!$H$8),1)</f>
        <v>#NUM!</v>
      </c>
      <c r="V93" s="11" t="e">
        <f>ROUND(EXP(LN($R93)+2*'Valeur de calcul'!$H$8),1)</f>
        <v>#NUM!</v>
      </c>
      <c r="W93" s="11" t="str">
        <f t="shared" si="9"/>
        <v xml:space="preserve"> </v>
      </c>
      <c r="X93" s="11"/>
      <c r="Y93" s="4" t="e">
        <f t="shared" si="10"/>
        <v>#NUM!</v>
      </c>
      <c r="Z93" s="11" t="e">
        <f>IF(Y93=0," ",IF($Y93&lt;EXP(-2*'Valeur de calcul'!$G$8),"très basse", IF('Prairie permanente 0-20 cm'!$Y93&lt;EXP(-1*'Valeur de calcul'!$G$8),"basse",IF('Prairie permanente 0-20 cm'!$Y93&gt;EXP(2*'Valeur de calcul'!$G$8),"très élevée",IF('Prairie permanente 0-20 cm'!$Y93&gt;EXP('Valeur de calcul'!$G$8),"élevée","normal")))))</f>
        <v>#NUM!</v>
      </c>
      <c r="AA93" s="11" t="e">
        <f t="shared" si="11"/>
        <v>#NUM!</v>
      </c>
      <c r="AB93" s="11" t="e">
        <f>IF(AA93=0," ",IF($AA93&lt;EXP(-2*'Valeur de calcul'!$H$8),"très basse", IF('Prairie permanente 0-20 cm'!$AA93&lt;EXP(-1*'Valeur de calcul'!$H$8),"basse",IF('Prairie permanente 0-20 cm'!$AA93&gt;EXP(2*'Valeur de calcul'!$H$8),"très élevée",IF('Prairie permanente 0-20 cm'!$AA93&gt;EXP('Valeur de calcul'!$H$8),"élevée","normal")))))</f>
        <v>#NUM!</v>
      </c>
      <c r="AC93" s="11"/>
      <c r="AD93" s="11" t="e">
        <f t="shared" si="12"/>
        <v>#DIV/0!</v>
      </c>
      <c r="AE93" s="11" t="e">
        <f t="shared" si="13"/>
        <v>#DIV/0!</v>
      </c>
    </row>
    <row r="94" spans="1:31" x14ac:dyDescent="0.25">
      <c r="A94" s="9"/>
      <c r="B94" s="9"/>
      <c r="C94" s="9"/>
      <c r="D94" s="9"/>
      <c r="E94" s="9"/>
      <c r="F94" s="9"/>
      <c r="G94" s="9"/>
      <c r="H94" s="9"/>
      <c r="I94" s="11"/>
      <c r="J94" s="11">
        <f t="shared" si="7"/>
        <v>0</v>
      </c>
      <c r="K94" s="6" t="e">
        <f>ROUND((EXP(LN($B94)*'Valeur de calcul'!$G$4+$C94*'Valeur de calcul'!$G$5+LN($D94)*'Valeur de calcul'!$G$6+LN($E94)*'Valeur de calcul'!$G$7+'Valeur de calcul'!$G$3)/24)/(44/12),3)</f>
        <v>#NUM!</v>
      </c>
      <c r="L94" s="6" t="e">
        <f>ROUND(EXP(LN($K94)-2*'Valeur de calcul'!$G$8),3)</f>
        <v>#NUM!</v>
      </c>
      <c r="M94" s="6" t="e">
        <f>ROUND(EXP(LN($K94)-'Valeur de calcul'!$G$8),3)</f>
        <v>#NUM!</v>
      </c>
      <c r="N94" s="6" t="e">
        <f>ROUND(EXP(LN($K94)+'Valeur de calcul'!$G$8),3)</f>
        <v>#NUM!</v>
      </c>
      <c r="O94" s="6" t="e">
        <f>ROUND(EXP(LN($K94)+2*'Valeur de calcul'!$G$8),3)</f>
        <v>#NUM!</v>
      </c>
      <c r="P94" s="6" t="str">
        <f t="shared" si="8"/>
        <v xml:space="preserve"> </v>
      </c>
      <c r="Q94" s="11"/>
      <c r="R94" s="5" t="e">
        <f>ROUND(EXP((LN($B94)*'Valeur de calcul'!$H$4)+($C94*'Valeur de calcul'!$H$5)+(LN($D94)*'Valeur de calcul'!$H$6)+(LN($E94)*'Valeur de calcul'!$H$7)+'Valeur de calcul'!$H$3),1)</f>
        <v>#NUM!</v>
      </c>
      <c r="S94" s="11" t="e">
        <f>ROUND(EXP(LN($R94)-2*'Valeur de calcul'!$H$8),1)</f>
        <v>#NUM!</v>
      </c>
      <c r="T94" s="11" t="e">
        <f>ROUND(EXP(LN($R94)-1*'Valeur de calcul'!$H$8),1)</f>
        <v>#NUM!</v>
      </c>
      <c r="U94" s="11" t="e">
        <f>ROUND(EXP(LN($R94)+1*'Valeur de calcul'!$H$8),1)</f>
        <v>#NUM!</v>
      </c>
      <c r="V94" s="11" t="e">
        <f>ROUND(EXP(LN($R94)+2*'Valeur de calcul'!$H$8),1)</f>
        <v>#NUM!</v>
      </c>
      <c r="W94" s="11" t="str">
        <f t="shared" si="9"/>
        <v xml:space="preserve"> </v>
      </c>
      <c r="X94" s="11"/>
      <c r="Y94" s="4" t="e">
        <f t="shared" si="10"/>
        <v>#NUM!</v>
      </c>
      <c r="Z94" s="11" t="e">
        <f>IF(Y94=0," ",IF($Y94&lt;EXP(-2*'Valeur de calcul'!$G$8),"très basse", IF('Prairie permanente 0-20 cm'!$Y94&lt;EXP(-1*'Valeur de calcul'!$G$8),"basse",IF('Prairie permanente 0-20 cm'!$Y94&gt;EXP(2*'Valeur de calcul'!$G$8),"très élevée",IF('Prairie permanente 0-20 cm'!$Y94&gt;EXP('Valeur de calcul'!$G$8),"élevée","normal")))))</f>
        <v>#NUM!</v>
      </c>
      <c r="AA94" s="11" t="e">
        <f t="shared" si="11"/>
        <v>#NUM!</v>
      </c>
      <c r="AB94" s="11" t="e">
        <f>IF(AA94=0," ",IF($AA94&lt;EXP(-2*'Valeur de calcul'!$H$8),"très basse", IF('Prairie permanente 0-20 cm'!$AA94&lt;EXP(-1*'Valeur de calcul'!$H$8),"basse",IF('Prairie permanente 0-20 cm'!$AA94&gt;EXP(2*'Valeur de calcul'!$H$8),"très élevée",IF('Prairie permanente 0-20 cm'!$AA94&gt;EXP('Valeur de calcul'!$H$8),"élevée","normal")))))</f>
        <v>#NUM!</v>
      </c>
      <c r="AC94" s="11"/>
      <c r="AD94" s="11" t="e">
        <f t="shared" si="12"/>
        <v>#DIV/0!</v>
      </c>
      <c r="AE94" s="11" t="e">
        <f t="shared" si="13"/>
        <v>#DIV/0!</v>
      </c>
    </row>
    <row r="95" spans="1:31" x14ac:dyDescent="0.25">
      <c r="A95" s="9"/>
      <c r="B95" s="9"/>
      <c r="C95" s="9"/>
      <c r="D95" s="9"/>
      <c r="E95" s="9"/>
      <c r="F95" s="9"/>
      <c r="G95" s="9"/>
      <c r="H95" s="9"/>
      <c r="I95" s="11"/>
      <c r="J95" s="11">
        <f t="shared" si="7"/>
        <v>0</v>
      </c>
      <c r="K95" s="6" t="e">
        <f>ROUND((EXP(LN($B95)*'Valeur de calcul'!$G$4+$C95*'Valeur de calcul'!$G$5+LN($D95)*'Valeur de calcul'!$G$6+LN($E95)*'Valeur de calcul'!$G$7+'Valeur de calcul'!$G$3)/24)/(44/12),3)</f>
        <v>#NUM!</v>
      </c>
      <c r="L95" s="6" t="e">
        <f>ROUND(EXP(LN($K95)-2*'Valeur de calcul'!$G$8),3)</f>
        <v>#NUM!</v>
      </c>
      <c r="M95" s="6" t="e">
        <f>ROUND(EXP(LN($K95)-'Valeur de calcul'!$G$8),3)</f>
        <v>#NUM!</v>
      </c>
      <c r="N95" s="6" t="e">
        <f>ROUND(EXP(LN($K95)+'Valeur de calcul'!$G$8),3)</f>
        <v>#NUM!</v>
      </c>
      <c r="O95" s="6" t="e">
        <f>ROUND(EXP(LN($K95)+2*'Valeur de calcul'!$G$8),3)</f>
        <v>#NUM!</v>
      </c>
      <c r="P95" s="6" t="str">
        <f t="shared" si="8"/>
        <v xml:space="preserve"> </v>
      </c>
      <c r="Q95" s="11"/>
      <c r="R95" s="5" t="e">
        <f>ROUND(EXP((LN($B95)*'Valeur de calcul'!$H$4)+($C95*'Valeur de calcul'!$H$5)+(LN($D95)*'Valeur de calcul'!$H$6)+(LN($E95)*'Valeur de calcul'!$H$7)+'Valeur de calcul'!$H$3),1)</f>
        <v>#NUM!</v>
      </c>
      <c r="S95" s="11" t="e">
        <f>ROUND(EXP(LN($R95)-2*'Valeur de calcul'!$H$8),1)</f>
        <v>#NUM!</v>
      </c>
      <c r="T95" s="11" t="e">
        <f>ROUND(EXP(LN($R95)-1*'Valeur de calcul'!$H$8),1)</f>
        <v>#NUM!</v>
      </c>
      <c r="U95" s="11" t="e">
        <f>ROUND(EXP(LN($R95)+1*'Valeur de calcul'!$H$8),1)</f>
        <v>#NUM!</v>
      </c>
      <c r="V95" s="11" t="e">
        <f>ROUND(EXP(LN($R95)+2*'Valeur de calcul'!$H$8),1)</f>
        <v>#NUM!</v>
      </c>
      <c r="W95" s="11" t="str">
        <f t="shared" si="9"/>
        <v xml:space="preserve"> </v>
      </c>
      <c r="X95" s="11"/>
      <c r="Y95" s="4" t="e">
        <f t="shared" si="10"/>
        <v>#NUM!</v>
      </c>
      <c r="Z95" s="11" t="e">
        <f>IF(Y95=0," ",IF($Y95&lt;EXP(-2*'Valeur de calcul'!$G$8),"très basse", IF('Prairie permanente 0-20 cm'!$Y95&lt;EXP(-1*'Valeur de calcul'!$G$8),"basse",IF('Prairie permanente 0-20 cm'!$Y95&gt;EXP(2*'Valeur de calcul'!$G$8),"très élevée",IF('Prairie permanente 0-20 cm'!$Y95&gt;EXP('Valeur de calcul'!$G$8),"élevée","normal")))))</f>
        <v>#NUM!</v>
      </c>
      <c r="AA95" s="11" t="e">
        <f t="shared" si="11"/>
        <v>#NUM!</v>
      </c>
      <c r="AB95" s="11" t="e">
        <f>IF(AA95=0," ",IF($AA95&lt;EXP(-2*'Valeur de calcul'!$H$8),"très basse", IF('Prairie permanente 0-20 cm'!$AA95&lt;EXP(-1*'Valeur de calcul'!$H$8),"basse",IF('Prairie permanente 0-20 cm'!$AA95&gt;EXP(2*'Valeur de calcul'!$H$8),"très élevée",IF('Prairie permanente 0-20 cm'!$AA95&gt;EXP('Valeur de calcul'!$H$8),"élevée","normal")))))</f>
        <v>#NUM!</v>
      </c>
      <c r="AC95" s="11"/>
      <c r="AD95" s="11" t="e">
        <f t="shared" si="12"/>
        <v>#DIV/0!</v>
      </c>
      <c r="AE95" s="11" t="e">
        <f t="shared" si="13"/>
        <v>#DIV/0!</v>
      </c>
    </row>
    <row r="96" spans="1:31" x14ac:dyDescent="0.25">
      <c r="A96" s="9"/>
      <c r="B96" s="9"/>
      <c r="C96" s="9"/>
      <c r="D96" s="9"/>
      <c r="E96" s="9"/>
      <c r="F96" s="9"/>
      <c r="G96" s="9"/>
      <c r="H96" s="9"/>
      <c r="I96" s="11"/>
      <c r="J96" s="11">
        <f t="shared" si="7"/>
        <v>0</v>
      </c>
      <c r="K96" s="6" t="e">
        <f>ROUND((EXP(LN($B96)*'Valeur de calcul'!$G$4+$C96*'Valeur de calcul'!$G$5+LN($D96)*'Valeur de calcul'!$G$6+LN($E96)*'Valeur de calcul'!$G$7+'Valeur de calcul'!$G$3)/24)/(44/12),3)</f>
        <v>#NUM!</v>
      </c>
      <c r="L96" s="6" t="e">
        <f>ROUND(EXP(LN($K96)-2*'Valeur de calcul'!$G$8),3)</f>
        <v>#NUM!</v>
      </c>
      <c r="M96" s="6" t="e">
        <f>ROUND(EXP(LN($K96)-'Valeur de calcul'!$G$8),3)</f>
        <v>#NUM!</v>
      </c>
      <c r="N96" s="6" t="e">
        <f>ROUND(EXP(LN($K96)+'Valeur de calcul'!$G$8),3)</f>
        <v>#NUM!</v>
      </c>
      <c r="O96" s="6" t="e">
        <f>ROUND(EXP(LN($K96)+2*'Valeur de calcul'!$G$8),3)</f>
        <v>#NUM!</v>
      </c>
      <c r="P96" s="6" t="str">
        <f t="shared" si="8"/>
        <v xml:space="preserve"> </v>
      </c>
      <c r="Q96" s="11"/>
      <c r="R96" s="5" t="e">
        <f>ROUND(EXP((LN($B96)*'Valeur de calcul'!$H$4)+($C96*'Valeur de calcul'!$H$5)+(LN($D96)*'Valeur de calcul'!$H$6)+(LN($E96)*'Valeur de calcul'!$H$7)+'Valeur de calcul'!$H$3),1)</f>
        <v>#NUM!</v>
      </c>
      <c r="S96" s="11" t="e">
        <f>ROUND(EXP(LN($R96)-2*'Valeur de calcul'!$H$8),1)</f>
        <v>#NUM!</v>
      </c>
      <c r="T96" s="11" t="e">
        <f>ROUND(EXP(LN($R96)-1*'Valeur de calcul'!$H$8),1)</f>
        <v>#NUM!</v>
      </c>
      <c r="U96" s="11" t="e">
        <f>ROUND(EXP(LN($R96)+1*'Valeur de calcul'!$H$8),1)</f>
        <v>#NUM!</v>
      </c>
      <c r="V96" s="11" t="e">
        <f>ROUND(EXP(LN($R96)+2*'Valeur de calcul'!$H$8),1)</f>
        <v>#NUM!</v>
      </c>
      <c r="W96" s="11" t="str">
        <f t="shared" si="9"/>
        <v xml:space="preserve"> </v>
      </c>
      <c r="X96" s="11"/>
      <c r="Y96" s="4" t="e">
        <f t="shared" si="10"/>
        <v>#NUM!</v>
      </c>
      <c r="Z96" s="11" t="e">
        <f>IF(Y96=0," ",IF($Y96&lt;EXP(-2*'Valeur de calcul'!$G$8),"très basse", IF('Prairie permanente 0-20 cm'!$Y96&lt;EXP(-1*'Valeur de calcul'!$G$8),"basse",IF('Prairie permanente 0-20 cm'!$Y96&gt;EXP(2*'Valeur de calcul'!$G$8),"très élevée",IF('Prairie permanente 0-20 cm'!$Y96&gt;EXP('Valeur de calcul'!$G$8),"élevée","normal")))))</f>
        <v>#NUM!</v>
      </c>
      <c r="AA96" s="11" t="e">
        <f t="shared" si="11"/>
        <v>#NUM!</v>
      </c>
      <c r="AB96" s="11" t="e">
        <f>IF(AA96=0," ",IF($AA96&lt;EXP(-2*'Valeur de calcul'!$H$8),"très basse", IF('Prairie permanente 0-20 cm'!$AA96&lt;EXP(-1*'Valeur de calcul'!$H$8),"basse",IF('Prairie permanente 0-20 cm'!$AA96&gt;EXP(2*'Valeur de calcul'!$H$8),"très élevée",IF('Prairie permanente 0-20 cm'!$AA96&gt;EXP('Valeur de calcul'!$H$8),"élevée","normal")))))</f>
        <v>#NUM!</v>
      </c>
      <c r="AC96" s="11"/>
      <c r="AD96" s="11" t="e">
        <f t="shared" si="12"/>
        <v>#DIV/0!</v>
      </c>
      <c r="AE96" s="11" t="e">
        <f t="shared" si="13"/>
        <v>#DIV/0!</v>
      </c>
    </row>
    <row r="97" spans="1:31" x14ac:dyDescent="0.25">
      <c r="A97" s="9"/>
      <c r="B97" s="9"/>
      <c r="C97" s="9"/>
      <c r="D97" s="9"/>
      <c r="E97" s="9"/>
      <c r="F97" s="9"/>
      <c r="G97" s="9"/>
      <c r="H97" s="9"/>
      <c r="I97" s="11"/>
      <c r="J97" s="11">
        <f t="shared" si="7"/>
        <v>0</v>
      </c>
      <c r="K97" s="6" t="e">
        <f>ROUND((EXP(LN($B97)*'Valeur de calcul'!$G$4+$C97*'Valeur de calcul'!$G$5+LN($D97)*'Valeur de calcul'!$G$6+LN($E97)*'Valeur de calcul'!$G$7+'Valeur de calcul'!$G$3)/24)/(44/12),3)</f>
        <v>#NUM!</v>
      </c>
      <c r="L97" s="6" t="e">
        <f>ROUND(EXP(LN($K97)-2*'Valeur de calcul'!$G$8),3)</f>
        <v>#NUM!</v>
      </c>
      <c r="M97" s="6" t="e">
        <f>ROUND(EXP(LN($K97)-'Valeur de calcul'!$G$8),3)</f>
        <v>#NUM!</v>
      </c>
      <c r="N97" s="6" t="e">
        <f>ROUND(EXP(LN($K97)+'Valeur de calcul'!$G$8),3)</f>
        <v>#NUM!</v>
      </c>
      <c r="O97" s="6" t="e">
        <f>ROUND(EXP(LN($K97)+2*'Valeur de calcul'!$G$8),3)</f>
        <v>#NUM!</v>
      </c>
      <c r="P97" s="6" t="str">
        <f t="shared" si="8"/>
        <v xml:space="preserve"> </v>
      </c>
      <c r="Q97" s="11"/>
      <c r="R97" s="5" t="e">
        <f>ROUND(EXP((LN($B97)*'Valeur de calcul'!$H$4)+($C97*'Valeur de calcul'!$H$5)+(LN($D97)*'Valeur de calcul'!$H$6)+(LN($E97)*'Valeur de calcul'!$H$7)+'Valeur de calcul'!$H$3),1)</f>
        <v>#NUM!</v>
      </c>
      <c r="S97" s="11" t="e">
        <f>ROUND(EXP(LN($R97)-2*'Valeur de calcul'!$H$8),1)</f>
        <v>#NUM!</v>
      </c>
      <c r="T97" s="11" t="e">
        <f>ROUND(EXP(LN($R97)-1*'Valeur de calcul'!$H$8),1)</f>
        <v>#NUM!</v>
      </c>
      <c r="U97" s="11" t="e">
        <f>ROUND(EXP(LN($R97)+1*'Valeur de calcul'!$H$8),1)</f>
        <v>#NUM!</v>
      </c>
      <c r="V97" s="11" t="e">
        <f>ROUND(EXP(LN($R97)+2*'Valeur de calcul'!$H$8),1)</f>
        <v>#NUM!</v>
      </c>
      <c r="W97" s="11" t="str">
        <f t="shared" si="9"/>
        <v xml:space="preserve"> </v>
      </c>
      <c r="X97" s="11"/>
      <c r="Y97" s="4" t="e">
        <f t="shared" si="10"/>
        <v>#NUM!</v>
      </c>
      <c r="Z97" s="11" t="e">
        <f>IF(Y97=0," ",IF($Y97&lt;EXP(-2*'Valeur de calcul'!$G$8),"très basse", IF('Prairie permanente 0-20 cm'!$Y97&lt;EXP(-1*'Valeur de calcul'!$G$8),"basse",IF('Prairie permanente 0-20 cm'!$Y97&gt;EXP(2*'Valeur de calcul'!$G$8),"très élevée",IF('Prairie permanente 0-20 cm'!$Y97&gt;EXP('Valeur de calcul'!$G$8),"élevée","normal")))))</f>
        <v>#NUM!</v>
      </c>
      <c r="AA97" s="11" t="e">
        <f t="shared" si="11"/>
        <v>#NUM!</v>
      </c>
      <c r="AB97" s="11" t="e">
        <f>IF(AA97=0," ",IF($AA97&lt;EXP(-2*'Valeur de calcul'!$H$8),"très basse", IF('Prairie permanente 0-20 cm'!$AA97&lt;EXP(-1*'Valeur de calcul'!$H$8),"basse",IF('Prairie permanente 0-20 cm'!$AA97&gt;EXP(2*'Valeur de calcul'!$H$8),"très élevée",IF('Prairie permanente 0-20 cm'!$AA97&gt;EXP('Valeur de calcul'!$H$8),"élevée","normal")))))</f>
        <v>#NUM!</v>
      </c>
      <c r="AC97" s="11"/>
      <c r="AD97" s="11" t="e">
        <f t="shared" si="12"/>
        <v>#DIV/0!</v>
      </c>
      <c r="AE97" s="11" t="e">
        <f t="shared" si="13"/>
        <v>#DIV/0!</v>
      </c>
    </row>
    <row r="98" spans="1:31" x14ac:dyDescent="0.25">
      <c r="A98" s="9"/>
      <c r="B98" s="9"/>
      <c r="C98" s="9"/>
      <c r="D98" s="9"/>
      <c r="E98" s="9"/>
      <c r="F98" s="9"/>
      <c r="G98" s="9"/>
      <c r="H98" s="9"/>
      <c r="I98" s="11"/>
      <c r="J98" s="11">
        <f t="shared" si="7"/>
        <v>0</v>
      </c>
      <c r="K98" s="6" t="e">
        <f>ROUND((EXP(LN($B98)*'Valeur de calcul'!$G$4+$C98*'Valeur de calcul'!$G$5+LN($D98)*'Valeur de calcul'!$G$6+LN($E98)*'Valeur de calcul'!$G$7+'Valeur de calcul'!$G$3)/24)/(44/12),3)</f>
        <v>#NUM!</v>
      </c>
      <c r="L98" s="6" t="e">
        <f>ROUND(EXP(LN($K98)-2*'Valeur de calcul'!$G$8),3)</f>
        <v>#NUM!</v>
      </c>
      <c r="M98" s="6" t="e">
        <f>ROUND(EXP(LN($K98)-'Valeur de calcul'!$G$8),3)</f>
        <v>#NUM!</v>
      </c>
      <c r="N98" s="6" t="e">
        <f>ROUND(EXP(LN($K98)+'Valeur de calcul'!$G$8),3)</f>
        <v>#NUM!</v>
      </c>
      <c r="O98" s="6" t="e">
        <f>ROUND(EXP(LN($K98)+2*'Valeur de calcul'!$G$8),3)</f>
        <v>#NUM!</v>
      </c>
      <c r="P98" s="6" t="str">
        <f t="shared" si="8"/>
        <v xml:space="preserve"> </v>
      </c>
      <c r="Q98" s="11"/>
      <c r="R98" s="5" t="e">
        <f>ROUND(EXP((LN($B98)*'Valeur de calcul'!$H$4)+($C98*'Valeur de calcul'!$H$5)+(LN($D98)*'Valeur de calcul'!$H$6)+(LN($E98)*'Valeur de calcul'!$H$7)+'Valeur de calcul'!$H$3),1)</f>
        <v>#NUM!</v>
      </c>
      <c r="S98" s="11" t="e">
        <f>ROUND(EXP(LN($R98)-2*'Valeur de calcul'!$H$8),1)</f>
        <v>#NUM!</v>
      </c>
      <c r="T98" s="11" t="e">
        <f>ROUND(EXP(LN($R98)-1*'Valeur de calcul'!$H$8),1)</f>
        <v>#NUM!</v>
      </c>
      <c r="U98" s="11" t="e">
        <f>ROUND(EXP(LN($R98)+1*'Valeur de calcul'!$H$8),1)</f>
        <v>#NUM!</v>
      </c>
      <c r="V98" s="11" t="e">
        <f>ROUND(EXP(LN($R98)+2*'Valeur de calcul'!$H$8),1)</f>
        <v>#NUM!</v>
      </c>
      <c r="W98" s="11" t="str">
        <f t="shared" si="9"/>
        <v xml:space="preserve"> </v>
      </c>
      <c r="X98" s="11"/>
      <c r="Y98" s="4" t="e">
        <f t="shared" si="10"/>
        <v>#NUM!</v>
      </c>
      <c r="Z98" s="11" t="e">
        <f>IF(Y98=0," ",IF($Y98&lt;EXP(-2*'Valeur de calcul'!$G$8),"très basse", IF('Prairie permanente 0-20 cm'!$Y98&lt;EXP(-1*'Valeur de calcul'!$G$8),"basse",IF('Prairie permanente 0-20 cm'!$Y98&gt;EXP(2*'Valeur de calcul'!$G$8),"très élevée",IF('Prairie permanente 0-20 cm'!$Y98&gt;EXP('Valeur de calcul'!$G$8),"élevée","normal")))))</f>
        <v>#NUM!</v>
      </c>
      <c r="AA98" s="11" t="e">
        <f t="shared" si="11"/>
        <v>#NUM!</v>
      </c>
      <c r="AB98" s="11" t="e">
        <f>IF(AA98=0," ",IF($AA98&lt;EXP(-2*'Valeur de calcul'!$H$8),"très basse", IF('Prairie permanente 0-20 cm'!$AA98&lt;EXP(-1*'Valeur de calcul'!$H$8),"basse",IF('Prairie permanente 0-20 cm'!$AA98&gt;EXP(2*'Valeur de calcul'!$H$8),"très élevée",IF('Prairie permanente 0-20 cm'!$AA98&gt;EXP('Valeur de calcul'!$H$8),"élevée","normal")))))</f>
        <v>#NUM!</v>
      </c>
      <c r="AC98" s="11"/>
      <c r="AD98" s="11" t="e">
        <f t="shared" si="12"/>
        <v>#DIV/0!</v>
      </c>
      <c r="AE98" s="11" t="e">
        <f t="shared" si="13"/>
        <v>#DIV/0!</v>
      </c>
    </row>
    <row r="99" spans="1:31" x14ac:dyDescent="0.25">
      <c r="A99" s="9"/>
      <c r="B99" s="9"/>
      <c r="C99" s="9"/>
      <c r="D99" s="9"/>
      <c r="E99" s="9"/>
      <c r="F99" s="9"/>
      <c r="G99" s="9"/>
      <c r="H99" s="9"/>
      <c r="I99" s="11"/>
      <c r="J99" s="11">
        <f t="shared" si="7"/>
        <v>0</v>
      </c>
      <c r="K99" s="6" t="e">
        <f>ROUND((EXP(LN($B99)*'Valeur de calcul'!$G$4+$C99*'Valeur de calcul'!$G$5+LN($D99)*'Valeur de calcul'!$G$6+LN($E99)*'Valeur de calcul'!$G$7+'Valeur de calcul'!$G$3)/24)/(44/12),3)</f>
        <v>#NUM!</v>
      </c>
      <c r="L99" s="6" t="e">
        <f>ROUND(EXP(LN($K99)-2*'Valeur de calcul'!$G$8),3)</f>
        <v>#NUM!</v>
      </c>
      <c r="M99" s="6" t="e">
        <f>ROUND(EXP(LN($K99)-'Valeur de calcul'!$G$8),3)</f>
        <v>#NUM!</v>
      </c>
      <c r="N99" s="6" t="e">
        <f>ROUND(EXP(LN($K99)+'Valeur de calcul'!$G$8),3)</f>
        <v>#NUM!</v>
      </c>
      <c r="O99" s="6" t="e">
        <f>ROUND(EXP(LN($K99)+2*'Valeur de calcul'!$G$8),3)</f>
        <v>#NUM!</v>
      </c>
      <c r="P99" s="6" t="str">
        <f t="shared" si="8"/>
        <v xml:space="preserve"> </v>
      </c>
      <c r="Q99" s="11"/>
      <c r="R99" s="5" t="e">
        <f>ROUND(EXP((LN($B99)*'Valeur de calcul'!$H$4)+($C99*'Valeur de calcul'!$H$5)+(LN($D99)*'Valeur de calcul'!$H$6)+(LN($E99)*'Valeur de calcul'!$H$7)+'Valeur de calcul'!$H$3),1)</f>
        <v>#NUM!</v>
      </c>
      <c r="S99" s="11" t="e">
        <f>ROUND(EXP(LN($R99)-2*'Valeur de calcul'!$H$8),1)</f>
        <v>#NUM!</v>
      </c>
      <c r="T99" s="11" t="e">
        <f>ROUND(EXP(LN($R99)-1*'Valeur de calcul'!$H$8),1)</f>
        <v>#NUM!</v>
      </c>
      <c r="U99" s="11" t="e">
        <f>ROUND(EXP(LN($R99)+1*'Valeur de calcul'!$H$8),1)</f>
        <v>#NUM!</v>
      </c>
      <c r="V99" s="11" t="e">
        <f>ROUND(EXP(LN($R99)+2*'Valeur de calcul'!$H$8),1)</f>
        <v>#NUM!</v>
      </c>
      <c r="W99" s="11" t="str">
        <f t="shared" si="9"/>
        <v xml:space="preserve"> </v>
      </c>
      <c r="X99" s="11"/>
      <c r="Y99" s="4" t="e">
        <f t="shared" si="10"/>
        <v>#NUM!</v>
      </c>
      <c r="Z99" s="11" t="e">
        <f>IF(Y99=0," ",IF($Y99&lt;EXP(-2*'Valeur de calcul'!$G$8),"très basse", IF('Prairie permanente 0-20 cm'!$Y99&lt;EXP(-1*'Valeur de calcul'!$G$8),"basse",IF('Prairie permanente 0-20 cm'!$Y99&gt;EXP(2*'Valeur de calcul'!$G$8),"très élevée",IF('Prairie permanente 0-20 cm'!$Y99&gt;EXP('Valeur de calcul'!$G$8),"élevée","normal")))))</f>
        <v>#NUM!</v>
      </c>
      <c r="AA99" s="11" t="e">
        <f t="shared" si="11"/>
        <v>#NUM!</v>
      </c>
      <c r="AB99" s="11" t="e">
        <f>IF(AA99=0," ",IF($AA99&lt;EXP(-2*'Valeur de calcul'!$H$8),"très basse", IF('Prairie permanente 0-20 cm'!$AA99&lt;EXP(-1*'Valeur de calcul'!$H$8),"basse",IF('Prairie permanente 0-20 cm'!$AA99&gt;EXP(2*'Valeur de calcul'!$H$8),"très élevée",IF('Prairie permanente 0-20 cm'!$AA99&gt;EXP('Valeur de calcul'!$H$8),"élevée","normal")))))</f>
        <v>#NUM!</v>
      </c>
      <c r="AC99" s="11"/>
      <c r="AD99" s="11" t="e">
        <f t="shared" si="12"/>
        <v>#DIV/0!</v>
      </c>
      <c r="AE99" s="11" t="e">
        <f t="shared" si="13"/>
        <v>#DIV/0!</v>
      </c>
    </row>
    <row r="100" spans="1:31" x14ac:dyDescent="0.25">
      <c r="A100" s="9"/>
      <c r="B100" s="9"/>
      <c r="C100" s="9"/>
      <c r="D100" s="9"/>
      <c r="E100" s="9"/>
      <c r="F100" s="9"/>
      <c r="G100" s="9"/>
      <c r="H100" s="9"/>
      <c r="I100" s="11"/>
      <c r="J100" s="11">
        <f t="shared" si="7"/>
        <v>0</v>
      </c>
      <c r="K100" s="6" t="e">
        <f>ROUND((EXP(LN($B100)*'Valeur de calcul'!$G$4+$C100*'Valeur de calcul'!$G$5+LN($D100)*'Valeur de calcul'!$G$6+LN($E100)*'Valeur de calcul'!$G$7+'Valeur de calcul'!$G$3)/24)/(44/12),3)</f>
        <v>#NUM!</v>
      </c>
      <c r="L100" s="6" t="e">
        <f>ROUND(EXP(LN($K100)-2*'Valeur de calcul'!$G$8),3)</f>
        <v>#NUM!</v>
      </c>
      <c r="M100" s="6" t="e">
        <f>ROUND(EXP(LN($K100)-'Valeur de calcul'!$G$8),3)</f>
        <v>#NUM!</v>
      </c>
      <c r="N100" s="6" t="e">
        <f>ROUND(EXP(LN($K100)+'Valeur de calcul'!$G$8),3)</f>
        <v>#NUM!</v>
      </c>
      <c r="O100" s="6" t="e">
        <f>ROUND(EXP(LN($K100)+2*'Valeur de calcul'!$G$8),3)</f>
        <v>#NUM!</v>
      </c>
      <c r="P100" s="6" t="str">
        <f t="shared" si="8"/>
        <v xml:space="preserve"> </v>
      </c>
      <c r="Q100" s="11"/>
      <c r="R100" s="5" t="e">
        <f>ROUND(EXP((LN($B100)*'Valeur de calcul'!$H$4)+($C100*'Valeur de calcul'!$H$5)+(LN($D100)*'Valeur de calcul'!$H$6)+(LN($E100)*'Valeur de calcul'!$H$7)+'Valeur de calcul'!$H$3),1)</f>
        <v>#NUM!</v>
      </c>
      <c r="S100" s="11" t="e">
        <f>ROUND(EXP(LN($R100)-2*'Valeur de calcul'!$H$8),1)</f>
        <v>#NUM!</v>
      </c>
      <c r="T100" s="11" t="e">
        <f>ROUND(EXP(LN($R100)-1*'Valeur de calcul'!$H$8),1)</f>
        <v>#NUM!</v>
      </c>
      <c r="U100" s="11" t="e">
        <f>ROUND(EXP(LN($R100)+1*'Valeur de calcul'!$H$8),1)</f>
        <v>#NUM!</v>
      </c>
      <c r="V100" s="11" t="e">
        <f>ROUND(EXP(LN($R100)+2*'Valeur de calcul'!$H$8),1)</f>
        <v>#NUM!</v>
      </c>
      <c r="W100" s="11" t="str">
        <f t="shared" si="9"/>
        <v xml:space="preserve"> </v>
      </c>
      <c r="X100" s="11"/>
      <c r="Y100" s="4" t="e">
        <f t="shared" si="10"/>
        <v>#NUM!</v>
      </c>
      <c r="Z100" s="11" t="e">
        <f>IF(Y100=0," ",IF($Y100&lt;EXP(-2*'Valeur de calcul'!$G$8),"très basse", IF('Prairie permanente 0-20 cm'!$Y100&lt;EXP(-1*'Valeur de calcul'!$G$8),"basse",IF('Prairie permanente 0-20 cm'!$Y100&gt;EXP(2*'Valeur de calcul'!$G$8),"très élevée",IF('Prairie permanente 0-20 cm'!$Y100&gt;EXP('Valeur de calcul'!$G$8),"élevée","normal")))))</f>
        <v>#NUM!</v>
      </c>
      <c r="AA100" s="11" t="e">
        <f t="shared" si="11"/>
        <v>#NUM!</v>
      </c>
      <c r="AB100" s="11" t="e">
        <f>IF(AA100=0," ",IF($AA100&lt;EXP(-2*'Valeur de calcul'!$H$8),"très basse", IF('Prairie permanente 0-20 cm'!$AA100&lt;EXP(-1*'Valeur de calcul'!$H$8),"basse",IF('Prairie permanente 0-20 cm'!$AA100&gt;EXP(2*'Valeur de calcul'!$H$8),"très élevée",IF('Prairie permanente 0-20 cm'!$AA100&gt;EXP('Valeur de calcul'!$H$8),"élevée","normal")))))</f>
        <v>#NUM!</v>
      </c>
      <c r="AC100" s="11"/>
      <c r="AD100" s="11" t="e">
        <f t="shared" si="12"/>
        <v>#DIV/0!</v>
      </c>
      <c r="AE100" s="11" t="e">
        <f t="shared" si="13"/>
        <v>#DIV/0!</v>
      </c>
    </row>
    <row r="101" spans="1:31" x14ac:dyDescent="0.25">
      <c r="A101" s="9"/>
      <c r="B101" s="9"/>
      <c r="C101" s="9"/>
      <c r="D101" s="9"/>
      <c r="E101" s="9"/>
      <c r="F101" s="9"/>
      <c r="G101" s="9"/>
      <c r="H101" s="9"/>
      <c r="I101" s="11"/>
      <c r="J101" s="11">
        <f t="shared" si="7"/>
        <v>0</v>
      </c>
      <c r="K101" s="6" t="e">
        <f>ROUND((EXP(LN($B101)*'Valeur de calcul'!$G$4+$C101*'Valeur de calcul'!$G$5+LN($D101)*'Valeur de calcul'!$G$6+LN($E101)*'Valeur de calcul'!$G$7+'Valeur de calcul'!$G$3)/24)/(44/12),3)</f>
        <v>#NUM!</v>
      </c>
      <c r="L101" s="6" t="e">
        <f>ROUND(EXP(LN($K101)-2*'Valeur de calcul'!$G$8),3)</f>
        <v>#NUM!</v>
      </c>
      <c r="M101" s="6" t="e">
        <f>ROUND(EXP(LN($K101)-'Valeur de calcul'!$G$8),3)</f>
        <v>#NUM!</v>
      </c>
      <c r="N101" s="6" t="e">
        <f>ROUND(EXP(LN($K101)+'Valeur de calcul'!$G$8),3)</f>
        <v>#NUM!</v>
      </c>
      <c r="O101" s="6" t="e">
        <f>ROUND(EXP(LN($K101)+2*'Valeur de calcul'!$G$8),3)</f>
        <v>#NUM!</v>
      </c>
      <c r="P101" s="6" t="str">
        <f t="shared" si="8"/>
        <v xml:space="preserve"> </v>
      </c>
      <c r="Q101" s="11"/>
      <c r="R101" s="5" t="e">
        <f>ROUND(EXP((LN($B101)*'Valeur de calcul'!$H$4)+($C101*'Valeur de calcul'!$H$5)+(LN($D101)*'Valeur de calcul'!$H$6)+(LN($E101)*'Valeur de calcul'!$H$7)+'Valeur de calcul'!$H$3),1)</f>
        <v>#NUM!</v>
      </c>
      <c r="S101" s="11" t="e">
        <f>ROUND(EXP(LN($R101)-2*'Valeur de calcul'!$H$8),1)</f>
        <v>#NUM!</v>
      </c>
      <c r="T101" s="11" t="e">
        <f>ROUND(EXP(LN($R101)-1*'Valeur de calcul'!$H$8),1)</f>
        <v>#NUM!</v>
      </c>
      <c r="U101" s="11" t="e">
        <f>ROUND(EXP(LN($R101)+1*'Valeur de calcul'!$H$8),1)</f>
        <v>#NUM!</v>
      </c>
      <c r="V101" s="11" t="e">
        <f>ROUND(EXP(LN($R101)+2*'Valeur de calcul'!$H$8),1)</f>
        <v>#NUM!</v>
      </c>
      <c r="W101" s="11" t="str">
        <f t="shared" si="9"/>
        <v xml:space="preserve"> </v>
      </c>
      <c r="X101" s="11"/>
      <c r="Y101" s="4" t="e">
        <f t="shared" si="10"/>
        <v>#NUM!</v>
      </c>
      <c r="Z101" s="11" t="e">
        <f>IF(Y101=0," ",IF($Y101&lt;EXP(-2*'Valeur de calcul'!$G$8),"très basse", IF('Prairie permanente 0-20 cm'!$Y101&lt;EXP(-1*'Valeur de calcul'!$G$8),"basse",IF('Prairie permanente 0-20 cm'!$Y101&gt;EXP(2*'Valeur de calcul'!$G$8),"très élevée",IF('Prairie permanente 0-20 cm'!$Y101&gt;EXP('Valeur de calcul'!$G$8),"élevée","normal")))))</f>
        <v>#NUM!</v>
      </c>
      <c r="AA101" s="11" t="e">
        <f t="shared" si="11"/>
        <v>#NUM!</v>
      </c>
      <c r="AB101" s="11" t="e">
        <f>IF(AA101=0," ",IF($AA101&lt;EXP(-2*'Valeur de calcul'!$H$8),"très basse", IF('Prairie permanente 0-20 cm'!$AA101&lt;EXP(-1*'Valeur de calcul'!$H$8),"basse",IF('Prairie permanente 0-20 cm'!$AA101&gt;EXP(2*'Valeur de calcul'!$H$8),"très élevée",IF('Prairie permanente 0-20 cm'!$AA101&gt;EXP('Valeur de calcul'!$H$8),"élevée","normal")))))</f>
        <v>#NUM!</v>
      </c>
      <c r="AC101" s="11"/>
      <c r="AD101" s="11" t="e">
        <f t="shared" si="12"/>
        <v>#DIV/0!</v>
      </c>
      <c r="AE101" s="11" t="e">
        <f t="shared" si="13"/>
        <v>#DIV/0!</v>
      </c>
    </row>
    <row r="102" spans="1:31" x14ac:dyDescent="0.25">
      <c r="A102" s="9"/>
      <c r="B102" s="9"/>
      <c r="C102" s="9"/>
      <c r="D102" s="9"/>
      <c r="E102" s="9"/>
      <c r="F102" s="9"/>
      <c r="G102" s="9"/>
      <c r="H102" s="9"/>
      <c r="I102" s="11"/>
      <c r="J102" s="11">
        <f t="shared" si="7"/>
        <v>0</v>
      </c>
      <c r="K102" s="6" t="e">
        <f>ROUND((EXP(LN($B102)*'Valeur de calcul'!$G$4+$C102*'Valeur de calcul'!$G$5+LN($D102)*'Valeur de calcul'!$G$6+LN($E102)*'Valeur de calcul'!$G$7+'Valeur de calcul'!$G$3)/24)/(44/12),3)</f>
        <v>#NUM!</v>
      </c>
      <c r="L102" s="6" t="e">
        <f>ROUND(EXP(LN($K102)-2*'Valeur de calcul'!$G$8),3)</f>
        <v>#NUM!</v>
      </c>
      <c r="M102" s="6" t="e">
        <f>ROUND(EXP(LN($K102)-'Valeur de calcul'!$G$8),3)</f>
        <v>#NUM!</v>
      </c>
      <c r="N102" s="6" t="e">
        <f>ROUND(EXP(LN($K102)+'Valeur de calcul'!$G$8),3)</f>
        <v>#NUM!</v>
      </c>
      <c r="O102" s="6" t="e">
        <f>ROUND(EXP(LN($K102)+2*'Valeur de calcul'!$G$8),3)</f>
        <v>#NUM!</v>
      </c>
      <c r="P102" s="6" t="str">
        <f t="shared" si="8"/>
        <v xml:space="preserve"> </v>
      </c>
      <c r="Q102" s="11"/>
      <c r="R102" s="5" t="e">
        <f>ROUND(EXP((LN($B102)*'Valeur de calcul'!$H$4)+($C102*'Valeur de calcul'!$H$5)+(LN($D102)*'Valeur de calcul'!$H$6)+(LN($E102)*'Valeur de calcul'!$H$7)+'Valeur de calcul'!$H$3),1)</f>
        <v>#NUM!</v>
      </c>
      <c r="S102" s="11" t="e">
        <f>ROUND(EXP(LN($R102)-2*'Valeur de calcul'!$H$8),1)</f>
        <v>#NUM!</v>
      </c>
      <c r="T102" s="11" t="e">
        <f>ROUND(EXP(LN($R102)-1*'Valeur de calcul'!$H$8),1)</f>
        <v>#NUM!</v>
      </c>
      <c r="U102" s="11" t="e">
        <f>ROUND(EXP(LN($R102)+1*'Valeur de calcul'!$H$8),1)</f>
        <v>#NUM!</v>
      </c>
      <c r="V102" s="11" t="e">
        <f>ROUND(EXP(LN($R102)+2*'Valeur de calcul'!$H$8),1)</f>
        <v>#NUM!</v>
      </c>
      <c r="W102" s="11" t="str">
        <f t="shared" si="9"/>
        <v xml:space="preserve"> </v>
      </c>
      <c r="X102" s="11"/>
      <c r="Y102" s="4" t="e">
        <f t="shared" si="10"/>
        <v>#NUM!</v>
      </c>
      <c r="Z102" s="11" t="e">
        <f>IF(Y102=0," ",IF($Y102&lt;EXP(-2*'Valeur de calcul'!$G$8),"très basse", IF('Prairie permanente 0-20 cm'!$Y102&lt;EXP(-1*'Valeur de calcul'!$G$8),"basse",IF('Prairie permanente 0-20 cm'!$Y102&gt;EXP(2*'Valeur de calcul'!$G$8),"très élevée",IF('Prairie permanente 0-20 cm'!$Y102&gt;EXP('Valeur de calcul'!$G$8),"élevée","normal")))))</f>
        <v>#NUM!</v>
      </c>
      <c r="AA102" s="11" t="e">
        <f t="shared" si="11"/>
        <v>#NUM!</v>
      </c>
      <c r="AB102" s="11" t="e">
        <f>IF(AA102=0," ",IF($AA102&lt;EXP(-2*'Valeur de calcul'!$H$8),"très basse", IF('Prairie permanente 0-20 cm'!$AA102&lt;EXP(-1*'Valeur de calcul'!$H$8),"basse",IF('Prairie permanente 0-20 cm'!$AA102&gt;EXP(2*'Valeur de calcul'!$H$8),"très élevée",IF('Prairie permanente 0-20 cm'!$AA102&gt;EXP('Valeur de calcul'!$H$8),"élevée","normal")))))</f>
        <v>#NUM!</v>
      </c>
      <c r="AC102" s="11"/>
      <c r="AD102" s="11" t="e">
        <f t="shared" si="12"/>
        <v>#DIV/0!</v>
      </c>
      <c r="AE102" s="11" t="e">
        <f t="shared" si="13"/>
        <v>#DIV/0!</v>
      </c>
    </row>
    <row r="103" spans="1:31" x14ac:dyDescent="0.25">
      <c r="A103" s="9"/>
      <c r="B103" s="9"/>
      <c r="C103" s="9"/>
      <c r="D103" s="9"/>
      <c r="E103" s="9"/>
      <c r="F103" s="9"/>
      <c r="G103" s="9"/>
      <c r="H103" s="9"/>
      <c r="I103" s="11"/>
      <c r="J103" s="11">
        <f t="shared" si="7"/>
        <v>0</v>
      </c>
      <c r="K103" s="6" t="e">
        <f>ROUND((EXP(LN($B103)*'Valeur de calcul'!$G$4+$C103*'Valeur de calcul'!$G$5+LN($D103)*'Valeur de calcul'!$G$6+LN($E103)*'Valeur de calcul'!$G$7+'Valeur de calcul'!$G$3)/24)/(44/12),3)</f>
        <v>#NUM!</v>
      </c>
      <c r="L103" s="6" t="e">
        <f>ROUND(EXP(LN($K103)-2*'Valeur de calcul'!$G$8),3)</f>
        <v>#NUM!</v>
      </c>
      <c r="M103" s="6" t="e">
        <f>ROUND(EXP(LN($K103)-'Valeur de calcul'!$G$8),3)</f>
        <v>#NUM!</v>
      </c>
      <c r="N103" s="6" t="e">
        <f>ROUND(EXP(LN($K103)+'Valeur de calcul'!$G$8),3)</f>
        <v>#NUM!</v>
      </c>
      <c r="O103" s="6" t="e">
        <f>ROUND(EXP(LN($K103)+2*'Valeur de calcul'!$G$8),3)</f>
        <v>#NUM!</v>
      </c>
      <c r="P103" s="6" t="str">
        <f t="shared" si="8"/>
        <v xml:space="preserve"> </v>
      </c>
      <c r="Q103" s="11"/>
      <c r="R103" s="5" t="e">
        <f>ROUND(EXP((LN($B103)*'Valeur de calcul'!$H$4)+($C103*'Valeur de calcul'!$H$5)+(LN($D103)*'Valeur de calcul'!$H$6)+(LN($E103)*'Valeur de calcul'!$H$7)+'Valeur de calcul'!$H$3),1)</f>
        <v>#NUM!</v>
      </c>
      <c r="S103" s="11" t="e">
        <f>ROUND(EXP(LN($R103)-2*'Valeur de calcul'!$H$8),1)</f>
        <v>#NUM!</v>
      </c>
      <c r="T103" s="11" t="e">
        <f>ROUND(EXP(LN($R103)-1*'Valeur de calcul'!$H$8),1)</f>
        <v>#NUM!</v>
      </c>
      <c r="U103" s="11" t="e">
        <f>ROUND(EXP(LN($R103)+1*'Valeur de calcul'!$H$8),1)</f>
        <v>#NUM!</v>
      </c>
      <c r="V103" s="11" t="e">
        <f>ROUND(EXP(LN($R103)+2*'Valeur de calcul'!$H$8),1)</f>
        <v>#NUM!</v>
      </c>
      <c r="W103" s="11" t="str">
        <f t="shared" si="9"/>
        <v xml:space="preserve"> </v>
      </c>
      <c r="X103" s="11"/>
      <c r="Y103" s="4" t="e">
        <f t="shared" si="10"/>
        <v>#NUM!</v>
      </c>
      <c r="Z103" s="11" t="e">
        <f>IF(Y103=0," ",IF($Y103&lt;EXP(-2*'Valeur de calcul'!$G$8),"très basse", IF('Prairie permanente 0-20 cm'!$Y103&lt;EXP(-1*'Valeur de calcul'!$G$8),"basse",IF('Prairie permanente 0-20 cm'!$Y103&gt;EXP(2*'Valeur de calcul'!$G$8),"très élevée",IF('Prairie permanente 0-20 cm'!$Y103&gt;EXP('Valeur de calcul'!$G$8),"élevée","normal")))))</f>
        <v>#NUM!</v>
      </c>
      <c r="AA103" s="11" t="e">
        <f t="shared" si="11"/>
        <v>#NUM!</v>
      </c>
      <c r="AB103" s="11" t="e">
        <f>IF(AA103=0," ",IF($AA103&lt;EXP(-2*'Valeur de calcul'!$H$8),"très basse", IF('Prairie permanente 0-20 cm'!$AA103&lt;EXP(-1*'Valeur de calcul'!$H$8),"basse",IF('Prairie permanente 0-20 cm'!$AA103&gt;EXP(2*'Valeur de calcul'!$H$8),"très élevée",IF('Prairie permanente 0-20 cm'!$AA103&gt;EXP('Valeur de calcul'!$H$8),"élevée","normal")))))</f>
        <v>#NUM!</v>
      </c>
      <c r="AC103" s="11"/>
      <c r="AD103" s="11" t="e">
        <f t="shared" si="12"/>
        <v>#DIV/0!</v>
      </c>
      <c r="AE103" s="11" t="e">
        <f t="shared" si="13"/>
        <v>#DIV/0!</v>
      </c>
    </row>
    <row r="104" spans="1:31" x14ac:dyDescent="0.25">
      <c r="A104" s="9"/>
      <c r="B104" s="9"/>
      <c r="C104" s="9"/>
      <c r="D104" s="9"/>
      <c r="E104" s="9"/>
      <c r="F104" s="9"/>
      <c r="G104" s="9"/>
      <c r="H104" s="9"/>
      <c r="I104" s="11"/>
      <c r="J104" s="11">
        <f t="shared" si="7"/>
        <v>0</v>
      </c>
      <c r="K104" s="6" t="e">
        <f>ROUND((EXP(LN($B104)*'Valeur de calcul'!$G$4+$C104*'Valeur de calcul'!$G$5+LN($D104)*'Valeur de calcul'!$G$6+LN($E104)*'Valeur de calcul'!$G$7+'Valeur de calcul'!$G$3)/24)/(44/12),3)</f>
        <v>#NUM!</v>
      </c>
      <c r="L104" s="6" t="e">
        <f>ROUND(EXP(LN($K104)-2*'Valeur de calcul'!$G$8),3)</f>
        <v>#NUM!</v>
      </c>
      <c r="M104" s="6" t="e">
        <f>ROUND(EXP(LN($K104)-'Valeur de calcul'!$G$8),3)</f>
        <v>#NUM!</v>
      </c>
      <c r="N104" s="6" t="e">
        <f>ROUND(EXP(LN($K104)+'Valeur de calcul'!$G$8),3)</f>
        <v>#NUM!</v>
      </c>
      <c r="O104" s="6" t="e">
        <f>ROUND(EXP(LN($K104)+2*'Valeur de calcul'!$G$8),3)</f>
        <v>#NUM!</v>
      </c>
      <c r="P104" s="6" t="str">
        <f t="shared" si="8"/>
        <v xml:space="preserve"> </v>
      </c>
      <c r="Q104" s="11"/>
      <c r="R104" s="5" t="e">
        <f>ROUND(EXP((LN($B104)*'Valeur de calcul'!$H$4)+($C104*'Valeur de calcul'!$H$5)+(LN($D104)*'Valeur de calcul'!$H$6)+(LN($E104)*'Valeur de calcul'!$H$7)+'Valeur de calcul'!$H$3),1)</f>
        <v>#NUM!</v>
      </c>
      <c r="S104" s="11" t="e">
        <f>ROUND(EXP(LN($R104)-2*'Valeur de calcul'!$H$8),1)</f>
        <v>#NUM!</v>
      </c>
      <c r="T104" s="11" t="e">
        <f>ROUND(EXP(LN($R104)-1*'Valeur de calcul'!$H$8),1)</f>
        <v>#NUM!</v>
      </c>
      <c r="U104" s="11" t="e">
        <f>ROUND(EXP(LN($R104)+1*'Valeur de calcul'!$H$8),1)</f>
        <v>#NUM!</v>
      </c>
      <c r="V104" s="11" t="e">
        <f>ROUND(EXP(LN($R104)+2*'Valeur de calcul'!$H$8),1)</f>
        <v>#NUM!</v>
      </c>
      <c r="W104" s="11" t="str">
        <f t="shared" si="9"/>
        <v xml:space="preserve"> </v>
      </c>
      <c r="X104" s="11"/>
      <c r="Y104" s="4" t="e">
        <f t="shared" si="10"/>
        <v>#NUM!</v>
      </c>
      <c r="Z104" s="11" t="e">
        <f>IF(Y104=0," ",IF($Y104&lt;EXP(-2*'Valeur de calcul'!$G$8),"très basse", IF('Prairie permanente 0-20 cm'!$Y104&lt;EXP(-1*'Valeur de calcul'!$G$8),"basse",IF('Prairie permanente 0-20 cm'!$Y104&gt;EXP(2*'Valeur de calcul'!$G$8),"très élevée",IF('Prairie permanente 0-20 cm'!$Y104&gt;EXP('Valeur de calcul'!$G$8),"élevée","normal")))))</f>
        <v>#NUM!</v>
      </c>
      <c r="AA104" s="11" t="e">
        <f t="shared" si="11"/>
        <v>#NUM!</v>
      </c>
      <c r="AB104" s="11" t="e">
        <f>IF(AA104=0," ",IF($AA104&lt;EXP(-2*'Valeur de calcul'!$H$8),"très basse", IF('Prairie permanente 0-20 cm'!$AA104&lt;EXP(-1*'Valeur de calcul'!$H$8),"basse",IF('Prairie permanente 0-20 cm'!$AA104&gt;EXP(2*'Valeur de calcul'!$H$8),"très élevée",IF('Prairie permanente 0-20 cm'!$AA104&gt;EXP('Valeur de calcul'!$H$8),"élevée","normal")))))</f>
        <v>#NUM!</v>
      </c>
      <c r="AC104" s="11"/>
      <c r="AD104" s="11" t="e">
        <f t="shared" si="12"/>
        <v>#DIV/0!</v>
      </c>
      <c r="AE104" s="11" t="e">
        <f t="shared" si="13"/>
        <v>#DIV/0!</v>
      </c>
    </row>
    <row r="105" spans="1:31" x14ac:dyDescent="0.25">
      <c r="A105" s="9"/>
      <c r="B105" s="9"/>
      <c r="C105" s="9"/>
      <c r="D105" s="9"/>
      <c r="E105" s="9"/>
      <c r="F105" s="9"/>
      <c r="G105" s="9"/>
      <c r="H105" s="9"/>
      <c r="I105" s="11"/>
      <c r="J105" s="11">
        <f t="shared" si="7"/>
        <v>0</v>
      </c>
      <c r="K105" s="6" t="e">
        <f>ROUND((EXP(LN($B105)*'Valeur de calcul'!$G$4+$C105*'Valeur de calcul'!$G$5+LN($D105)*'Valeur de calcul'!$G$6+LN($E105)*'Valeur de calcul'!$G$7+'Valeur de calcul'!$G$3)/24)/(44/12),3)</f>
        <v>#NUM!</v>
      </c>
      <c r="L105" s="6" t="e">
        <f>ROUND(EXP(LN($K105)-2*'Valeur de calcul'!$G$8),3)</f>
        <v>#NUM!</v>
      </c>
      <c r="M105" s="6" t="e">
        <f>ROUND(EXP(LN($K105)-'Valeur de calcul'!$G$8),3)</f>
        <v>#NUM!</v>
      </c>
      <c r="N105" s="6" t="e">
        <f>ROUND(EXP(LN($K105)+'Valeur de calcul'!$G$8),3)</f>
        <v>#NUM!</v>
      </c>
      <c r="O105" s="6" t="e">
        <f>ROUND(EXP(LN($K105)+2*'Valeur de calcul'!$G$8),3)</f>
        <v>#NUM!</v>
      </c>
      <c r="P105" s="6" t="str">
        <f t="shared" si="8"/>
        <v xml:space="preserve"> </v>
      </c>
      <c r="Q105" s="11"/>
      <c r="R105" s="5" t="e">
        <f>ROUND(EXP((LN($B105)*'Valeur de calcul'!$H$4)+($C105*'Valeur de calcul'!$H$5)+(LN($D105)*'Valeur de calcul'!$H$6)+(LN($E105)*'Valeur de calcul'!$H$7)+'Valeur de calcul'!$H$3),1)</f>
        <v>#NUM!</v>
      </c>
      <c r="S105" s="11" t="e">
        <f>ROUND(EXP(LN($R105)-2*'Valeur de calcul'!$H$8),1)</f>
        <v>#NUM!</v>
      </c>
      <c r="T105" s="11" t="e">
        <f>ROUND(EXP(LN($R105)-1*'Valeur de calcul'!$H$8),1)</f>
        <v>#NUM!</v>
      </c>
      <c r="U105" s="11" t="e">
        <f>ROUND(EXP(LN($R105)+1*'Valeur de calcul'!$H$8),1)</f>
        <v>#NUM!</v>
      </c>
      <c r="V105" s="11" t="e">
        <f>ROUND(EXP(LN($R105)+2*'Valeur de calcul'!$H$8),1)</f>
        <v>#NUM!</v>
      </c>
      <c r="W105" s="11" t="str">
        <f t="shared" si="9"/>
        <v xml:space="preserve"> </v>
      </c>
      <c r="X105" s="11"/>
      <c r="Y105" s="4" t="e">
        <f t="shared" si="10"/>
        <v>#NUM!</v>
      </c>
      <c r="Z105" s="11" t="e">
        <f>IF(Y105=0," ",IF($Y105&lt;EXP(-2*'Valeur de calcul'!$G$8),"très basse", IF('Prairie permanente 0-20 cm'!$Y105&lt;EXP(-1*'Valeur de calcul'!$G$8),"basse",IF('Prairie permanente 0-20 cm'!$Y105&gt;EXP(2*'Valeur de calcul'!$G$8),"très élevée",IF('Prairie permanente 0-20 cm'!$Y105&gt;EXP('Valeur de calcul'!$G$8),"élevée","normal")))))</f>
        <v>#NUM!</v>
      </c>
      <c r="AA105" s="11" t="e">
        <f t="shared" si="11"/>
        <v>#NUM!</v>
      </c>
      <c r="AB105" s="11" t="e">
        <f>IF(AA105=0," ",IF($AA105&lt;EXP(-2*'Valeur de calcul'!$H$8),"très basse", IF('Prairie permanente 0-20 cm'!$AA105&lt;EXP(-1*'Valeur de calcul'!$H$8),"basse",IF('Prairie permanente 0-20 cm'!$AA105&gt;EXP(2*'Valeur de calcul'!$H$8),"très élevée",IF('Prairie permanente 0-20 cm'!$AA105&gt;EXP('Valeur de calcul'!$H$8),"élevée","normal")))))</f>
        <v>#NUM!</v>
      </c>
      <c r="AC105" s="11"/>
      <c r="AD105" s="11" t="e">
        <f t="shared" si="12"/>
        <v>#DIV/0!</v>
      </c>
      <c r="AE105" s="11" t="e">
        <f t="shared" si="13"/>
        <v>#DIV/0!</v>
      </c>
    </row>
    <row r="106" spans="1:31" x14ac:dyDescent="0.25">
      <c r="A106" s="9"/>
      <c r="B106" s="9"/>
      <c r="C106" s="9"/>
      <c r="D106" s="9"/>
      <c r="E106" s="9"/>
      <c r="F106" s="9"/>
      <c r="G106" s="9"/>
      <c r="H106" s="9"/>
      <c r="I106" s="11"/>
      <c r="J106" s="11">
        <f t="shared" si="7"/>
        <v>0</v>
      </c>
      <c r="K106" s="6" t="e">
        <f>ROUND((EXP(LN($B106)*'Valeur de calcul'!$G$4+$C106*'Valeur de calcul'!$G$5+LN($D106)*'Valeur de calcul'!$G$6+LN($E106)*'Valeur de calcul'!$G$7+'Valeur de calcul'!$G$3)/24)/(44/12),3)</f>
        <v>#NUM!</v>
      </c>
      <c r="L106" s="6" t="e">
        <f>ROUND(EXP(LN($K106)-2*'Valeur de calcul'!$G$8),3)</f>
        <v>#NUM!</v>
      </c>
      <c r="M106" s="6" t="e">
        <f>ROUND(EXP(LN($K106)-'Valeur de calcul'!$G$8),3)</f>
        <v>#NUM!</v>
      </c>
      <c r="N106" s="6" t="e">
        <f>ROUND(EXP(LN($K106)+'Valeur de calcul'!$G$8),3)</f>
        <v>#NUM!</v>
      </c>
      <c r="O106" s="6" t="e">
        <f>ROUND(EXP(LN($K106)+2*'Valeur de calcul'!$G$8),3)</f>
        <v>#NUM!</v>
      </c>
      <c r="P106" s="6" t="str">
        <f t="shared" si="8"/>
        <v xml:space="preserve"> </v>
      </c>
      <c r="Q106" s="11"/>
      <c r="R106" s="5" t="e">
        <f>ROUND(EXP((LN($B106)*'Valeur de calcul'!$H$4)+($C106*'Valeur de calcul'!$H$5)+(LN($D106)*'Valeur de calcul'!$H$6)+(LN($E106)*'Valeur de calcul'!$H$7)+'Valeur de calcul'!$H$3),1)</f>
        <v>#NUM!</v>
      </c>
      <c r="S106" s="11" t="e">
        <f>ROUND(EXP(LN($R106)-2*'Valeur de calcul'!$H$8),1)</f>
        <v>#NUM!</v>
      </c>
      <c r="T106" s="11" t="e">
        <f>ROUND(EXP(LN($R106)-1*'Valeur de calcul'!$H$8),1)</f>
        <v>#NUM!</v>
      </c>
      <c r="U106" s="11" t="e">
        <f>ROUND(EXP(LN($R106)+1*'Valeur de calcul'!$H$8),1)</f>
        <v>#NUM!</v>
      </c>
      <c r="V106" s="11" t="e">
        <f>ROUND(EXP(LN($R106)+2*'Valeur de calcul'!$H$8),1)</f>
        <v>#NUM!</v>
      </c>
      <c r="W106" s="11" t="str">
        <f t="shared" si="9"/>
        <v xml:space="preserve"> </v>
      </c>
      <c r="X106" s="11"/>
      <c r="Y106" s="4" t="e">
        <f t="shared" si="10"/>
        <v>#NUM!</v>
      </c>
      <c r="Z106" s="11" t="e">
        <f>IF(Y106=0," ",IF($Y106&lt;EXP(-2*'Valeur de calcul'!$G$8),"très basse", IF('Prairie permanente 0-20 cm'!$Y106&lt;EXP(-1*'Valeur de calcul'!$G$8),"basse",IF('Prairie permanente 0-20 cm'!$Y106&gt;EXP(2*'Valeur de calcul'!$G$8),"très élevée",IF('Prairie permanente 0-20 cm'!$Y106&gt;EXP('Valeur de calcul'!$G$8),"élevée","normal")))))</f>
        <v>#NUM!</v>
      </c>
      <c r="AA106" s="11" t="e">
        <f t="shared" si="11"/>
        <v>#NUM!</v>
      </c>
      <c r="AB106" s="11" t="e">
        <f>IF(AA106=0," ",IF($AA106&lt;EXP(-2*'Valeur de calcul'!$H$8),"très basse", IF('Prairie permanente 0-20 cm'!$AA106&lt;EXP(-1*'Valeur de calcul'!$H$8),"basse",IF('Prairie permanente 0-20 cm'!$AA106&gt;EXP(2*'Valeur de calcul'!$H$8),"très élevée",IF('Prairie permanente 0-20 cm'!$AA106&gt;EXP('Valeur de calcul'!$H$8),"élevée","normal")))))</f>
        <v>#NUM!</v>
      </c>
      <c r="AC106" s="11"/>
      <c r="AD106" s="11" t="e">
        <f t="shared" si="12"/>
        <v>#DIV/0!</v>
      </c>
      <c r="AE106" s="11" t="e">
        <f t="shared" si="13"/>
        <v>#DIV/0!</v>
      </c>
    </row>
    <row r="107" spans="1:31" x14ac:dyDescent="0.25">
      <c r="A107" s="9"/>
      <c r="B107" s="9"/>
      <c r="C107" s="9"/>
      <c r="D107" s="9"/>
      <c r="E107" s="9"/>
      <c r="F107" s="9"/>
      <c r="G107" s="9"/>
      <c r="H107" s="9"/>
      <c r="I107" s="11"/>
      <c r="J107" s="11">
        <f t="shared" si="7"/>
        <v>0</v>
      </c>
      <c r="K107" s="6" t="e">
        <f>ROUND((EXP(LN($B107)*'Valeur de calcul'!$G$4+$C107*'Valeur de calcul'!$G$5+LN($D107)*'Valeur de calcul'!$G$6+LN($E107)*'Valeur de calcul'!$G$7+'Valeur de calcul'!$G$3)/24)/(44/12),3)</f>
        <v>#NUM!</v>
      </c>
      <c r="L107" s="6" t="e">
        <f>ROUND(EXP(LN($K107)-2*'Valeur de calcul'!$G$8),3)</f>
        <v>#NUM!</v>
      </c>
      <c r="M107" s="6" t="e">
        <f>ROUND(EXP(LN($K107)-'Valeur de calcul'!$G$8),3)</f>
        <v>#NUM!</v>
      </c>
      <c r="N107" s="6" t="e">
        <f>ROUND(EXP(LN($K107)+'Valeur de calcul'!$G$8),3)</f>
        <v>#NUM!</v>
      </c>
      <c r="O107" s="6" t="e">
        <f>ROUND(EXP(LN($K107)+2*'Valeur de calcul'!$G$8),3)</f>
        <v>#NUM!</v>
      </c>
      <c r="P107" s="6" t="str">
        <f t="shared" si="8"/>
        <v xml:space="preserve"> </v>
      </c>
      <c r="Q107" s="11"/>
      <c r="R107" s="5" t="e">
        <f>ROUND(EXP((LN($B107)*'Valeur de calcul'!$H$4)+($C107*'Valeur de calcul'!$H$5)+(LN($D107)*'Valeur de calcul'!$H$6)+(LN($E107)*'Valeur de calcul'!$H$7)+'Valeur de calcul'!$H$3),1)</f>
        <v>#NUM!</v>
      </c>
      <c r="S107" s="11" t="e">
        <f>ROUND(EXP(LN($R107)-2*'Valeur de calcul'!$H$8),1)</f>
        <v>#NUM!</v>
      </c>
      <c r="T107" s="11" t="e">
        <f>ROUND(EXP(LN($R107)-1*'Valeur de calcul'!$H$8),1)</f>
        <v>#NUM!</v>
      </c>
      <c r="U107" s="11" t="e">
        <f>ROUND(EXP(LN($R107)+1*'Valeur de calcul'!$H$8),1)</f>
        <v>#NUM!</v>
      </c>
      <c r="V107" s="11" t="e">
        <f>ROUND(EXP(LN($R107)+2*'Valeur de calcul'!$H$8),1)</f>
        <v>#NUM!</v>
      </c>
      <c r="W107" s="11" t="str">
        <f t="shared" si="9"/>
        <v xml:space="preserve"> </v>
      </c>
      <c r="X107" s="11"/>
      <c r="Y107" s="4" t="e">
        <f t="shared" si="10"/>
        <v>#NUM!</v>
      </c>
      <c r="Z107" s="11" t="e">
        <f>IF(Y107=0," ",IF($Y107&lt;EXP(-2*'Valeur de calcul'!$G$8),"très basse", IF('Prairie permanente 0-20 cm'!$Y107&lt;EXP(-1*'Valeur de calcul'!$G$8),"basse",IF('Prairie permanente 0-20 cm'!$Y107&gt;EXP(2*'Valeur de calcul'!$G$8),"très élevée",IF('Prairie permanente 0-20 cm'!$Y107&gt;EXP('Valeur de calcul'!$G$8),"élevée","normal")))))</f>
        <v>#NUM!</v>
      </c>
      <c r="AA107" s="11" t="e">
        <f t="shared" si="11"/>
        <v>#NUM!</v>
      </c>
      <c r="AB107" s="11" t="e">
        <f>IF(AA107=0," ",IF($AA107&lt;EXP(-2*'Valeur de calcul'!$H$8),"très basse", IF('Prairie permanente 0-20 cm'!$AA107&lt;EXP(-1*'Valeur de calcul'!$H$8),"basse",IF('Prairie permanente 0-20 cm'!$AA107&gt;EXP(2*'Valeur de calcul'!$H$8),"très élevée",IF('Prairie permanente 0-20 cm'!$AA107&gt;EXP('Valeur de calcul'!$H$8),"élevée","normal")))))</f>
        <v>#NUM!</v>
      </c>
      <c r="AC107" s="11"/>
      <c r="AD107" s="11" t="e">
        <f t="shared" si="12"/>
        <v>#DIV/0!</v>
      </c>
      <c r="AE107" s="11" t="e">
        <f t="shared" si="13"/>
        <v>#DIV/0!</v>
      </c>
    </row>
    <row r="108" spans="1:31" x14ac:dyDescent="0.25">
      <c r="A108" s="9"/>
      <c r="B108" s="9"/>
      <c r="C108" s="9"/>
      <c r="D108" s="9"/>
      <c r="E108" s="9"/>
      <c r="F108" s="9"/>
      <c r="G108" s="9"/>
      <c r="H108" s="9"/>
      <c r="I108" s="11"/>
      <c r="J108" s="11">
        <f t="shared" si="7"/>
        <v>0</v>
      </c>
      <c r="K108" s="6" t="e">
        <f>ROUND((EXP(LN($B108)*'Valeur de calcul'!$G$4+$C108*'Valeur de calcul'!$G$5+LN($D108)*'Valeur de calcul'!$G$6+LN($E108)*'Valeur de calcul'!$G$7+'Valeur de calcul'!$G$3)/24)/(44/12),3)</f>
        <v>#NUM!</v>
      </c>
      <c r="L108" s="6" t="e">
        <f>ROUND(EXP(LN($K108)-2*'Valeur de calcul'!$G$8),3)</f>
        <v>#NUM!</v>
      </c>
      <c r="M108" s="6" t="e">
        <f>ROUND(EXP(LN($K108)-'Valeur de calcul'!$G$8),3)</f>
        <v>#NUM!</v>
      </c>
      <c r="N108" s="6" t="e">
        <f>ROUND(EXP(LN($K108)+'Valeur de calcul'!$G$8),3)</f>
        <v>#NUM!</v>
      </c>
      <c r="O108" s="6" t="e">
        <f>ROUND(EXP(LN($K108)+2*'Valeur de calcul'!$G$8),3)</f>
        <v>#NUM!</v>
      </c>
      <c r="P108" s="6" t="str">
        <f t="shared" si="8"/>
        <v xml:space="preserve"> </v>
      </c>
      <c r="Q108" s="11"/>
      <c r="R108" s="5" t="e">
        <f>ROUND(EXP((LN($B108)*'Valeur de calcul'!$H$4)+($C108*'Valeur de calcul'!$H$5)+(LN($D108)*'Valeur de calcul'!$H$6)+(LN($E108)*'Valeur de calcul'!$H$7)+'Valeur de calcul'!$H$3),1)</f>
        <v>#NUM!</v>
      </c>
      <c r="S108" s="11" t="e">
        <f>ROUND(EXP(LN($R108)-2*'Valeur de calcul'!$H$8),1)</f>
        <v>#NUM!</v>
      </c>
      <c r="T108" s="11" t="e">
        <f>ROUND(EXP(LN($R108)-1*'Valeur de calcul'!$H$8),1)</f>
        <v>#NUM!</v>
      </c>
      <c r="U108" s="11" t="e">
        <f>ROUND(EXP(LN($R108)+1*'Valeur de calcul'!$H$8),1)</f>
        <v>#NUM!</v>
      </c>
      <c r="V108" s="11" t="e">
        <f>ROUND(EXP(LN($R108)+2*'Valeur de calcul'!$H$8),1)</f>
        <v>#NUM!</v>
      </c>
      <c r="W108" s="11" t="str">
        <f t="shared" si="9"/>
        <v xml:space="preserve"> </v>
      </c>
      <c r="X108" s="11"/>
      <c r="Y108" s="4" t="e">
        <f t="shared" si="10"/>
        <v>#NUM!</v>
      </c>
      <c r="Z108" s="11" t="e">
        <f>IF(Y108=0," ",IF($Y108&lt;EXP(-2*'Valeur de calcul'!$G$8),"très basse", IF('Prairie permanente 0-20 cm'!$Y108&lt;EXP(-1*'Valeur de calcul'!$G$8),"basse",IF('Prairie permanente 0-20 cm'!$Y108&gt;EXP(2*'Valeur de calcul'!$G$8),"très élevée",IF('Prairie permanente 0-20 cm'!$Y108&gt;EXP('Valeur de calcul'!$G$8),"élevée","normal")))))</f>
        <v>#NUM!</v>
      </c>
      <c r="AA108" s="11" t="e">
        <f t="shared" si="11"/>
        <v>#NUM!</v>
      </c>
      <c r="AB108" s="11" t="e">
        <f>IF(AA108=0," ",IF($AA108&lt;EXP(-2*'Valeur de calcul'!$H$8),"très basse", IF('Prairie permanente 0-20 cm'!$AA108&lt;EXP(-1*'Valeur de calcul'!$H$8),"basse",IF('Prairie permanente 0-20 cm'!$AA108&gt;EXP(2*'Valeur de calcul'!$H$8),"très élevée",IF('Prairie permanente 0-20 cm'!$AA108&gt;EXP('Valeur de calcul'!$H$8),"élevée","normal")))))</f>
        <v>#NUM!</v>
      </c>
      <c r="AC108" s="11"/>
      <c r="AD108" s="11" t="e">
        <f t="shared" si="12"/>
        <v>#DIV/0!</v>
      </c>
      <c r="AE108" s="11" t="e">
        <f t="shared" si="13"/>
        <v>#DIV/0!</v>
      </c>
    </row>
    <row r="109" spans="1:31" x14ac:dyDescent="0.25">
      <c r="A109" s="9"/>
      <c r="B109" s="9"/>
      <c r="C109" s="9"/>
      <c r="D109" s="9"/>
      <c r="E109" s="9"/>
      <c r="F109" s="9"/>
      <c r="G109" s="9"/>
      <c r="H109" s="9"/>
      <c r="I109" s="11"/>
      <c r="J109" s="11">
        <f t="shared" si="7"/>
        <v>0</v>
      </c>
      <c r="K109" s="6" t="e">
        <f>ROUND((EXP(LN($B109)*'Valeur de calcul'!$G$4+$C109*'Valeur de calcul'!$G$5+LN($D109)*'Valeur de calcul'!$G$6+LN($E109)*'Valeur de calcul'!$G$7+'Valeur de calcul'!$G$3)/24)/(44/12),3)</f>
        <v>#NUM!</v>
      </c>
      <c r="L109" s="6" t="e">
        <f>ROUND(EXP(LN($K109)-2*'Valeur de calcul'!$G$8),3)</f>
        <v>#NUM!</v>
      </c>
      <c r="M109" s="6" t="e">
        <f>ROUND(EXP(LN($K109)-'Valeur de calcul'!$G$8),3)</f>
        <v>#NUM!</v>
      </c>
      <c r="N109" s="6" t="e">
        <f>ROUND(EXP(LN($K109)+'Valeur de calcul'!$G$8),3)</f>
        <v>#NUM!</v>
      </c>
      <c r="O109" s="6" t="e">
        <f>ROUND(EXP(LN($K109)+2*'Valeur de calcul'!$G$8),3)</f>
        <v>#NUM!</v>
      </c>
      <c r="P109" s="6" t="str">
        <f t="shared" si="8"/>
        <v xml:space="preserve"> </v>
      </c>
      <c r="Q109" s="11"/>
      <c r="R109" s="5" t="e">
        <f>ROUND(EXP((LN($B109)*'Valeur de calcul'!$H$4)+($C109*'Valeur de calcul'!$H$5)+(LN($D109)*'Valeur de calcul'!$H$6)+(LN($E109)*'Valeur de calcul'!$H$7)+'Valeur de calcul'!$H$3),1)</f>
        <v>#NUM!</v>
      </c>
      <c r="S109" s="11" t="e">
        <f>ROUND(EXP(LN($R109)-2*'Valeur de calcul'!$H$8),1)</f>
        <v>#NUM!</v>
      </c>
      <c r="T109" s="11" t="e">
        <f>ROUND(EXP(LN($R109)-1*'Valeur de calcul'!$H$8),1)</f>
        <v>#NUM!</v>
      </c>
      <c r="U109" s="11" t="e">
        <f>ROUND(EXP(LN($R109)+1*'Valeur de calcul'!$H$8),1)</f>
        <v>#NUM!</v>
      </c>
      <c r="V109" s="11" t="e">
        <f>ROUND(EXP(LN($R109)+2*'Valeur de calcul'!$H$8),1)</f>
        <v>#NUM!</v>
      </c>
      <c r="W109" s="11" t="str">
        <f t="shared" si="9"/>
        <v xml:space="preserve"> </v>
      </c>
      <c r="X109" s="11"/>
      <c r="Y109" s="4" t="e">
        <f t="shared" si="10"/>
        <v>#NUM!</v>
      </c>
      <c r="Z109" s="11" t="e">
        <f>IF(Y109=0," ",IF($Y109&lt;EXP(-2*'Valeur de calcul'!$G$8),"très basse", IF('Prairie permanente 0-20 cm'!$Y109&lt;EXP(-1*'Valeur de calcul'!$G$8),"basse",IF('Prairie permanente 0-20 cm'!$Y109&gt;EXP(2*'Valeur de calcul'!$G$8),"très élevée",IF('Prairie permanente 0-20 cm'!$Y109&gt;EXP('Valeur de calcul'!$G$8),"élevée","normal")))))</f>
        <v>#NUM!</v>
      </c>
      <c r="AA109" s="11" t="e">
        <f t="shared" si="11"/>
        <v>#NUM!</v>
      </c>
      <c r="AB109" s="11" t="e">
        <f>IF(AA109=0," ",IF($AA109&lt;EXP(-2*'Valeur de calcul'!$H$8),"très basse", IF('Prairie permanente 0-20 cm'!$AA109&lt;EXP(-1*'Valeur de calcul'!$H$8),"basse",IF('Prairie permanente 0-20 cm'!$AA109&gt;EXP(2*'Valeur de calcul'!$H$8),"très élevée",IF('Prairie permanente 0-20 cm'!$AA109&gt;EXP('Valeur de calcul'!$H$8),"élevée","normal")))))</f>
        <v>#NUM!</v>
      </c>
      <c r="AC109" s="11"/>
      <c r="AD109" s="11" t="e">
        <f t="shared" si="12"/>
        <v>#DIV/0!</v>
      </c>
      <c r="AE109" s="11" t="e">
        <f t="shared" si="13"/>
        <v>#DIV/0!</v>
      </c>
    </row>
    <row r="110" spans="1:31" x14ac:dyDescent="0.25">
      <c r="A110" s="9"/>
      <c r="B110" s="9"/>
      <c r="C110" s="9"/>
      <c r="D110" s="9"/>
      <c r="E110" s="9"/>
      <c r="F110" s="9"/>
      <c r="G110" s="9"/>
      <c r="H110" s="9"/>
      <c r="I110" s="11"/>
      <c r="J110" s="11">
        <f t="shared" si="7"/>
        <v>0</v>
      </c>
      <c r="K110" s="6" t="e">
        <f>ROUND((EXP(LN($B110)*'Valeur de calcul'!$G$4+$C110*'Valeur de calcul'!$G$5+LN($D110)*'Valeur de calcul'!$G$6+LN($E110)*'Valeur de calcul'!$G$7+'Valeur de calcul'!$G$3)/24)/(44/12),3)</f>
        <v>#NUM!</v>
      </c>
      <c r="L110" s="6" t="e">
        <f>ROUND(EXP(LN($K110)-2*'Valeur de calcul'!$G$8),3)</f>
        <v>#NUM!</v>
      </c>
      <c r="M110" s="6" t="e">
        <f>ROUND(EXP(LN($K110)-'Valeur de calcul'!$G$8),3)</f>
        <v>#NUM!</v>
      </c>
      <c r="N110" s="6" t="e">
        <f>ROUND(EXP(LN($K110)+'Valeur de calcul'!$G$8),3)</f>
        <v>#NUM!</v>
      </c>
      <c r="O110" s="6" t="e">
        <f>ROUND(EXP(LN($K110)+2*'Valeur de calcul'!$G$8),3)</f>
        <v>#NUM!</v>
      </c>
      <c r="P110" s="6" t="str">
        <f t="shared" si="8"/>
        <v xml:space="preserve"> </v>
      </c>
      <c r="Q110" s="11"/>
      <c r="R110" s="5" t="e">
        <f>ROUND(EXP((LN($B110)*'Valeur de calcul'!$H$4)+($C110*'Valeur de calcul'!$H$5)+(LN($D110)*'Valeur de calcul'!$H$6)+(LN($E110)*'Valeur de calcul'!$H$7)+'Valeur de calcul'!$H$3),1)</f>
        <v>#NUM!</v>
      </c>
      <c r="S110" s="11" t="e">
        <f>ROUND(EXP(LN($R110)-2*'Valeur de calcul'!$H$8),1)</f>
        <v>#NUM!</v>
      </c>
      <c r="T110" s="11" t="e">
        <f>ROUND(EXP(LN($R110)-1*'Valeur de calcul'!$H$8),1)</f>
        <v>#NUM!</v>
      </c>
      <c r="U110" s="11" t="e">
        <f>ROUND(EXP(LN($R110)+1*'Valeur de calcul'!$H$8),1)</f>
        <v>#NUM!</v>
      </c>
      <c r="V110" s="11" t="e">
        <f>ROUND(EXP(LN($R110)+2*'Valeur de calcul'!$H$8),1)</f>
        <v>#NUM!</v>
      </c>
      <c r="W110" s="11" t="str">
        <f t="shared" si="9"/>
        <v xml:space="preserve"> </v>
      </c>
      <c r="X110" s="11"/>
      <c r="Y110" s="4" t="e">
        <f t="shared" si="10"/>
        <v>#NUM!</v>
      </c>
      <c r="Z110" s="11" t="e">
        <f>IF(Y110=0," ",IF($Y110&lt;EXP(-2*'Valeur de calcul'!$G$8),"très basse", IF('Prairie permanente 0-20 cm'!$Y110&lt;EXP(-1*'Valeur de calcul'!$G$8),"basse",IF('Prairie permanente 0-20 cm'!$Y110&gt;EXP(2*'Valeur de calcul'!$G$8),"très élevée",IF('Prairie permanente 0-20 cm'!$Y110&gt;EXP('Valeur de calcul'!$G$8),"élevée","normal")))))</f>
        <v>#NUM!</v>
      </c>
      <c r="AA110" s="11" t="e">
        <f t="shared" si="11"/>
        <v>#NUM!</v>
      </c>
      <c r="AB110" s="11" t="e">
        <f>IF(AA110=0," ",IF($AA110&lt;EXP(-2*'Valeur de calcul'!$H$8),"très basse", IF('Prairie permanente 0-20 cm'!$AA110&lt;EXP(-1*'Valeur de calcul'!$H$8),"basse",IF('Prairie permanente 0-20 cm'!$AA110&gt;EXP(2*'Valeur de calcul'!$H$8),"très élevée",IF('Prairie permanente 0-20 cm'!$AA110&gt;EXP('Valeur de calcul'!$H$8),"élevée","normal")))))</f>
        <v>#NUM!</v>
      </c>
      <c r="AC110" s="11"/>
      <c r="AD110" s="11" t="e">
        <f t="shared" si="12"/>
        <v>#DIV/0!</v>
      </c>
      <c r="AE110" s="11" t="e">
        <f t="shared" si="13"/>
        <v>#DIV/0!</v>
      </c>
    </row>
    <row r="111" spans="1:31" x14ac:dyDescent="0.25">
      <c r="A111" s="9"/>
      <c r="B111" s="9"/>
      <c r="C111" s="9"/>
      <c r="D111" s="9"/>
      <c r="E111" s="9"/>
      <c r="F111" s="9"/>
      <c r="G111" s="9"/>
      <c r="H111" s="9"/>
      <c r="I111" s="11"/>
      <c r="J111" s="11">
        <f t="shared" si="7"/>
        <v>0</v>
      </c>
      <c r="K111" s="6" t="e">
        <f>ROUND((EXP(LN($B111)*'Valeur de calcul'!$G$4+$C111*'Valeur de calcul'!$G$5+LN($D111)*'Valeur de calcul'!$G$6+LN($E111)*'Valeur de calcul'!$G$7+'Valeur de calcul'!$G$3)/24)/(44/12),3)</f>
        <v>#NUM!</v>
      </c>
      <c r="L111" s="6" t="e">
        <f>ROUND(EXP(LN($K111)-2*'Valeur de calcul'!$G$8),3)</f>
        <v>#NUM!</v>
      </c>
      <c r="M111" s="6" t="e">
        <f>ROUND(EXP(LN($K111)-'Valeur de calcul'!$G$8),3)</f>
        <v>#NUM!</v>
      </c>
      <c r="N111" s="6" t="e">
        <f>ROUND(EXP(LN($K111)+'Valeur de calcul'!$G$8),3)</f>
        <v>#NUM!</v>
      </c>
      <c r="O111" s="6" t="e">
        <f>ROUND(EXP(LN($K111)+2*'Valeur de calcul'!$G$8),3)</f>
        <v>#NUM!</v>
      </c>
      <c r="P111" s="6" t="str">
        <f t="shared" si="8"/>
        <v xml:space="preserve"> </v>
      </c>
      <c r="Q111" s="11"/>
      <c r="R111" s="5" t="e">
        <f>ROUND(EXP((LN($B111)*'Valeur de calcul'!$H$4)+($C111*'Valeur de calcul'!$H$5)+(LN($D111)*'Valeur de calcul'!$H$6)+(LN($E111)*'Valeur de calcul'!$H$7)+'Valeur de calcul'!$H$3),1)</f>
        <v>#NUM!</v>
      </c>
      <c r="S111" s="11" t="e">
        <f>ROUND(EXP(LN($R111)-2*'Valeur de calcul'!$H$8),1)</f>
        <v>#NUM!</v>
      </c>
      <c r="T111" s="11" t="e">
        <f>ROUND(EXP(LN($R111)-1*'Valeur de calcul'!$H$8),1)</f>
        <v>#NUM!</v>
      </c>
      <c r="U111" s="11" t="e">
        <f>ROUND(EXP(LN($R111)+1*'Valeur de calcul'!$H$8),1)</f>
        <v>#NUM!</v>
      </c>
      <c r="V111" s="11" t="e">
        <f>ROUND(EXP(LN($R111)+2*'Valeur de calcul'!$H$8),1)</f>
        <v>#NUM!</v>
      </c>
      <c r="W111" s="11" t="str">
        <f t="shared" si="9"/>
        <v xml:space="preserve"> </v>
      </c>
      <c r="X111" s="11"/>
      <c r="Y111" s="4" t="e">
        <f t="shared" si="10"/>
        <v>#NUM!</v>
      </c>
      <c r="Z111" s="11" t="e">
        <f>IF(Y111=0," ",IF($Y111&lt;EXP(-2*'Valeur de calcul'!$G$8),"très basse", IF('Prairie permanente 0-20 cm'!$Y111&lt;EXP(-1*'Valeur de calcul'!$G$8),"basse",IF('Prairie permanente 0-20 cm'!$Y111&gt;EXP(2*'Valeur de calcul'!$G$8),"très élevée",IF('Prairie permanente 0-20 cm'!$Y111&gt;EXP('Valeur de calcul'!$G$8),"élevée","normal")))))</f>
        <v>#NUM!</v>
      </c>
      <c r="AA111" s="11" t="e">
        <f t="shared" si="11"/>
        <v>#NUM!</v>
      </c>
      <c r="AB111" s="11" t="e">
        <f>IF(AA111=0," ",IF($AA111&lt;EXP(-2*'Valeur de calcul'!$H$8),"très basse", IF('Prairie permanente 0-20 cm'!$AA111&lt;EXP(-1*'Valeur de calcul'!$H$8),"basse",IF('Prairie permanente 0-20 cm'!$AA111&gt;EXP(2*'Valeur de calcul'!$H$8),"très élevée",IF('Prairie permanente 0-20 cm'!$AA111&gt;EXP('Valeur de calcul'!$H$8),"élevée","normal")))))</f>
        <v>#NUM!</v>
      </c>
      <c r="AC111" s="11"/>
      <c r="AD111" s="11" t="e">
        <f t="shared" si="12"/>
        <v>#DIV/0!</v>
      </c>
      <c r="AE111" s="11" t="e">
        <f t="shared" si="13"/>
        <v>#DIV/0!</v>
      </c>
    </row>
    <row r="112" spans="1:31" x14ac:dyDescent="0.25">
      <c r="A112" s="9"/>
      <c r="B112" s="9"/>
      <c r="C112" s="9"/>
      <c r="D112" s="9"/>
      <c r="E112" s="9"/>
      <c r="F112" s="9"/>
      <c r="G112" s="9"/>
      <c r="H112" s="9"/>
      <c r="I112" s="11"/>
      <c r="J112" s="11">
        <f t="shared" si="7"/>
        <v>0</v>
      </c>
      <c r="K112" s="6" t="e">
        <f>ROUND((EXP(LN($B112)*'Valeur de calcul'!$G$4+$C112*'Valeur de calcul'!$G$5+LN($D112)*'Valeur de calcul'!$G$6+LN($E112)*'Valeur de calcul'!$G$7+'Valeur de calcul'!$G$3)/24)/(44/12),3)</f>
        <v>#NUM!</v>
      </c>
      <c r="L112" s="6" t="e">
        <f>ROUND(EXP(LN($K112)-2*'Valeur de calcul'!$G$8),3)</f>
        <v>#NUM!</v>
      </c>
      <c r="M112" s="6" t="e">
        <f>ROUND(EXP(LN($K112)-'Valeur de calcul'!$G$8),3)</f>
        <v>#NUM!</v>
      </c>
      <c r="N112" s="6" t="e">
        <f>ROUND(EXP(LN($K112)+'Valeur de calcul'!$G$8),3)</f>
        <v>#NUM!</v>
      </c>
      <c r="O112" s="6" t="e">
        <f>ROUND(EXP(LN($K112)+2*'Valeur de calcul'!$G$8),3)</f>
        <v>#NUM!</v>
      </c>
      <c r="P112" s="6" t="str">
        <f t="shared" si="8"/>
        <v xml:space="preserve"> </v>
      </c>
      <c r="Q112" s="11"/>
      <c r="R112" s="5" t="e">
        <f>ROUND(EXP((LN($B112)*'Valeur de calcul'!$H$4)+($C112*'Valeur de calcul'!$H$5)+(LN($D112)*'Valeur de calcul'!$H$6)+(LN($E112)*'Valeur de calcul'!$H$7)+'Valeur de calcul'!$H$3),1)</f>
        <v>#NUM!</v>
      </c>
      <c r="S112" s="11" t="e">
        <f>ROUND(EXP(LN($R112)-2*'Valeur de calcul'!$H$8),1)</f>
        <v>#NUM!</v>
      </c>
      <c r="T112" s="11" t="e">
        <f>ROUND(EXP(LN($R112)-1*'Valeur de calcul'!$H$8),1)</f>
        <v>#NUM!</v>
      </c>
      <c r="U112" s="11" t="e">
        <f>ROUND(EXP(LN($R112)+1*'Valeur de calcul'!$H$8),1)</f>
        <v>#NUM!</v>
      </c>
      <c r="V112" s="11" t="e">
        <f>ROUND(EXP(LN($R112)+2*'Valeur de calcul'!$H$8),1)</f>
        <v>#NUM!</v>
      </c>
      <c r="W112" s="11" t="str">
        <f t="shared" si="9"/>
        <v xml:space="preserve"> </v>
      </c>
      <c r="X112" s="11"/>
      <c r="Y112" s="4" t="e">
        <f t="shared" si="10"/>
        <v>#NUM!</v>
      </c>
      <c r="Z112" s="11" t="e">
        <f>IF(Y112=0," ",IF($Y112&lt;EXP(-2*'Valeur de calcul'!$G$8),"très basse", IF('Prairie permanente 0-20 cm'!$Y112&lt;EXP(-1*'Valeur de calcul'!$G$8),"basse",IF('Prairie permanente 0-20 cm'!$Y112&gt;EXP(2*'Valeur de calcul'!$G$8),"très élevée",IF('Prairie permanente 0-20 cm'!$Y112&gt;EXP('Valeur de calcul'!$G$8),"élevée","normal")))))</f>
        <v>#NUM!</v>
      </c>
      <c r="AA112" s="11" t="e">
        <f t="shared" si="11"/>
        <v>#NUM!</v>
      </c>
      <c r="AB112" s="11" t="e">
        <f>IF(AA112=0," ",IF($AA112&lt;EXP(-2*'Valeur de calcul'!$H$8),"très basse", IF('Prairie permanente 0-20 cm'!$AA112&lt;EXP(-1*'Valeur de calcul'!$H$8),"basse",IF('Prairie permanente 0-20 cm'!$AA112&gt;EXP(2*'Valeur de calcul'!$H$8),"très élevée",IF('Prairie permanente 0-20 cm'!$AA112&gt;EXP('Valeur de calcul'!$H$8),"élevée","normal")))))</f>
        <v>#NUM!</v>
      </c>
      <c r="AC112" s="11"/>
      <c r="AD112" s="11" t="e">
        <f t="shared" si="12"/>
        <v>#DIV/0!</v>
      </c>
      <c r="AE112" s="11" t="e">
        <f t="shared" si="13"/>
        <v>#DIV/0!</v>
      </c>
    </row>
    <row r="113" spans="1:31" x14ac:dyDescent="0.25">
      <c r="A113" s="9"/>
      <c r="B113" s="9"/>
      <c r="C113" s="9"/>
      <c r="D113" s="9"/>
      <c r="E113" s="9"/>
      <c r="F113" s="9"/>
      <c r="G113" s="9"/>
      <c r="H113" s="9"/>
      <c r="I113" s="11"/>
      <c r="J113" s="11">
        <f t="shared" si="7"/>
        <v>0</v>
      </c>
      <c r="K113" s="6" t="e">
        <f>ROUND((EXP(LN($B113)*'Valeur de calcul'!$G$4+$C113*'Valeur de calcul'!$G$5+LN($D113)*'Valeur de calcul'!$G$6+LN($E113)*'Valeur de calcul'!$G$7+'Valeur de calcul'!$G$3)/24)/(44/12),3)</f>
        <v>#NUM!</v>
      </c>
      <c r="L113" s="6" t="e">
        <f>ROUND(EXP(LN($K113)-2*'Valeur de calcul'!$G$8),3)</f>
        <v>#NUM!</v>
      </c>
      <c r="M113" s="6" t="e">
        <f>ROUND(EXP(LN($K113)-'Valeur de calcul'!$G$8),3)</f>
        <v>#NUM!</v>
      </c>
      <c r="N113" s="6" t="e">
        <f>ROUND(EXP(LN($K113)+'Valeur de calcul'!$G$8),3)</f>
        <v>#NUM!</v>
      </c>
      <c r="O113" s="6" t="e">
        <f>ROUND(EXP(LN($K113)+2*'Valeur de calcul'!$G$8),3)</f>
        <v>#NUM!</v>
      </c>
      <c r="P113" s="6" t="str">
        <f t="shared" si="8"/>
        <v xml:space="preserve"> </v>
      </c>
      <c r="Q113" s="11"/>
      <c r="R113" s="5" t="e">
        <f>ROUND(EXP((LN($B113)*'Valeur de calcul'!$H$4)+($C113*'Valeur de calcul'!$H$5)+(LN($D113)*'Valeur de calcul'!$H$6)+(LN($E113)*'Valeur de calcul'!$H$7)+'Valeur de calcul'!$H$3),1)</f>
        <v>#NUM!</v>
      </c>
      <c r="S113" s="11" t="e">
        <f>ROUND(EXP(LN($R113)-2*'Valeur de calcul'!$H$8),1)</f>
        <v>#NUM!</v>
      </c>
      <c r="T113" s="11" t="e">
        <f>ROUND(EXP(LN($R113)-1*'Valeur de calcul'!$H$8),1)</f>
        <v>#NUM!</v>
      </c>
      <c r="U113" s="11" t="e">
        <f>ROUND(EXP(LN($R113)+1*'Valeur de calcul'!$H$8),1)</f>
        <v>#NUM!</v>
      </c>
      <c r="V113" s="11" t="e">
        <f>ROUND(EXP(LN($R113)+2*'Valeur de calcul'!$H$8),1)</f>
        <v>#NUM!</v>
      </c>
      <c r="W113" s="11" t="str">
        <f t="shared" si="9"/>
        <v xml:space="preserve"> </v>
      </c>
      <c r="X113" s="11"/>
      <c r="Y113" s="4" t="e">
        <f t="shared" si="10"/>
        <v>#NUM!</v>
      </c>
      <c r="Z113" s="11" t="e">
        <f>IF(Y113=0," ",IF($Y113&lt;EXP(-2*'Valeur de calcul'!$G$8),"très basse", IF('Prairie permanente 0-20 cm'!$Y113&lt;EXP(-1*'Valeur de calcul'!$G$8),"basse",IF('Prairie permanente 0-20 cm'!$Y113&gt;EXP(2*'Valeur de calcul'!$G$8),"très élevée",IF('Prairie permanente 0-20 cm'!$Y113&gt;EXP('Valeur de calcul'!$G$8),"élevée","normal")))))</f>
        <v>#NUM!</v>
      </c>
      <c r="AA113" s="11" t="e">
        <f t="shared" si="11"/>
        <v>#NUM!</v>
      </c>
      <c r="AB113" s="11" t="e">
        <f>IF(AA113=0," ",IF($AA113&lt;EXP(-2*'Valeur de calcul'!$H$8),"très basse", IF('Prairie permanente 0-20 cm'!$AA113&lt;EXP(-1*'Valeur de calcul'!$H$8),"basse",IF('Prairie permanente 0-20 cm'!$AA113&gt;EXP(2*'Valeur de calcul'!$H$8),"très élevée",IF('Prairie permanente 0-20 cm'!$AA113&gt;EXP('Valeur de calcul'!$H$8),"élevée","normal")))))</f>
        <v>#NUM!</v>
      </c>
      <c r="AC113" s="11"/>
      <c r="AD113" s="11" t="e">
        <f t="shared" si="12"/>
        <v>#DIV/0!</v>
      </c>
      <c r="AE113" s="11" t="e">
        <f t="shared" si="13"/>
        <v>#DIV/0!</v>
      </c>
    </row>
    <row r="114" spans="1:31" x14ac:dyDescent="0.25">
      <c r="A114" s="9"/>
      <c r="B114" s="9"/>
      <c r="C114" s="9"/>
      <c r="D114" s="9"/>
      <c r="E114" s="9"/>
      <c r="F114" s="9"/>
      <c r="G114" s="9"/>
      <c r="H114" s="9"/>
      <c r="I114" s="11"/>
      <c r="J114" s="11">
        <f t="shared" si="7"/>
        <v>0</v>
      </c>
      <c r="K114" s="6" t="e">
        <f>ROUND((EXP(LN($B114)*'Valeur de calcul'!$G$4+$C114*'Valeur de calcul'!$G$5+LN($D114)*'Valeur de calcul'!$G$6+LN($E114)*'Valeur de calcul'!$G$7+'Valeur de calcul'!$G$3)/24)/(44/12),3)</f>
        <v>#NUM!</v>
      </c>
      <c r="L114" s="6" t="e">
        <f>ROUND(EXP(LN($K114)-2*'Valeur de calcul'!$G$8),3)</f>
        <v>#NUM!</v>
      </c>
      <c r="M114" s="6" t="e">
        <f>ROUND(EXP(LN($K114)-'Valeur de calcul'!$G$8),3)</f>
        <v>#NUM!</v>
      </c>
      <c r="N114" s="6" t="e">
        <f>ROUND(EXP(LN($K114)+'Valeur de calcul'!$G$8),3)</f>
        <v>#NUM!</v>
      </c>
      <c r="O114" s="6" t="e">
        <f>ROUND(EXP(LN($K114)+2*'Valeur de calcul'!$G$8),3)</f>
        <v>#NUM!</v>
      </c>
      <c r="P114" s="6" t="str">
        <f t="shared" si="8"/>
        <v xml:space="preserve"> </v>
      </c>
      <c r="Q114" s="11"/>
      <c r="R114" s="5" t="e">
        <f>ROUND(EXP((LN($B114)*'Valeur de calcul'!$H$4)+($C114*'Valeur de calcul'!$H$5)+(LN($D114)*'Valeur de calcul'!$H$6)+(LN($E114)*'Valeur de calcul'!$H$7)+'Valeur de calcul'!$H$3),1)</f>
        <v>#NUM!</v>
      </c>
      <c r="S114" s="11" t="e">
        <f>ROUND(EXP(LN($R114)-2*'Valeur de calcul'!$H$8),1)</f>
        <v>#NUM!</v>
      </c>
      <c r="T114" s="11" t="e">
        <f>ROUND(EXP(LN($R114)-1*'Valeur de calcul'!$H$8),1)</f>
        <v>#NUM!</v>
      </c>
      <c r="U114" s="11" t="e">
        <f>ROUND(EXP(LN($R114)+1*'Valeur de calcul'!$H$8),1)</f>
        <v>#NUM!</v>
      </c>
      <c r="V114" s="11" t="e">
        <f>ROUND(EXP(LN($R114)+2*'Valeur de calcul'!$H$8),1)</f>
        <v>#NUM!</v>
      </c>
      <c r="W114" s="11" t="str">
        <f t="shared" si="9"/>
        <v xml:space="preserve"> </v>
      </c>
      <c r="X114" s="11"/>
      <c r="Y114" s="4" t="e">
        <f t="shared" si="10"/>
        <v>#NUM!</v>
      </c>
      <c r="Z114" s="11" t="e">
        <f>IF(Y114=0," ",IF($Y114&lt;EXP(-2*'Valeur de calcul'!$G$8),"très basse", IF('Prairie permanente 0-20 cm'!$Y114&lt;EXP(-1*'Valeur de calcul'!$G$8),"basse",IF('Prairie permanente 0-20 cm'!$Y114&gt;EXP(2*'Valeur de calcul'!$G$8),"très élevée",IF('Prairie permanente 0-20 cm'!$Y114&gt;EXP('Valeur de calcul'!$G$8),"élevée","normal")))))</f>
        <v>#NUM!</v>
      </c>
      <c r="AA114" s="11" t="e">
        <f t="shared" si="11"/>
        <v>#NUM!</v>
      </c>
      <c r="AB114" s="11" t="e">
        <f>IF(AA114=0," ",IF($AA114&lt;EXP(-2*'Valeur de calcul'!$H$8),"très basse", IF('Prairie permanente 0-20 cm'!$AA114&lt;EXP(-1*'Valeur de calcul'!$H$8),"basse",IF('Prairie permanente 0-20 cm'!$AA114&gt;EXP(2*'Valeur de calcul'!$H$8),"très élevée",IF('Prairie permanente 0-20 cm'!$AA114&gt;EXP('Valeur de calcul'!$H$8),"élevée","normal")))))</f>
        <v>#NUM!</v>
      </c>
      <c r="AC114" s="11"/>
      <c r="AD114" s="11" t="e">
        <f t="shared" si="12"/>
        <v>#DIV/0!</v>
      </c>
      <c r="AE114" s="11" t="e">
        <f t="shared" si="13"/>
        <v>#DIV/0!</v>
      </c>
    </row>
    <row r="115" spans="1:31" x14ac:dyDescent="0.25">
      <c r="A115" s="9"/>
      <c r="B115" s="9"/>
      <c r="C115" s="9"/>
      <c r="D115" s="9"/>
      <c r="E115" s="9"/>
      <c r="F115" s="9"/>
      <c r="G115" s="9"/>
      <c r="H115" s="9"/>
      <c r="I115" s="11"/>
      <c r="J115" s="11">
        <f t="shared" si="7"/>
        <v>0</v>
      </c>
      <c r="K115" s="6" t="e">
        <f>ROUND((EXP(LN($B115)*'Valeur de calcul'!$G$4+$C115*'Valeur de calcul'!$G$5+LN($D115)*'Valeur de calcul'!$G$6+LN($E115)*'Valeur de calcul'!$G$7+'Valeur de calcul'!$G$3)/24)/(44/12),3)</f>
        <v>#NUM!</v>
      </c>
      <c r="L115" s="6" t="e">
        <f>ROUND(EXP(LN($K115)-2*'Valeur de calcul'!$G$8),3)</f>
        <v>#NUM!</v>
      </c>
      <c r="M115" s="6" t="e">
        <f>ROUND(EXP(LN($K115)-'Valeur de calcul'!$G$8),3)</f>
        <v>#NUM!</v>
      </c>
      <c r="N115" s="6" t="e">
        <f>ROUND(EXP(LN($K115)+'Valeur de calcul'!$G$8),3)</f>
        <v>#NUM!</v>
      </c>
      <c r="O115" s="6" t="e">
        <f>ROUND(EXP(LN($K115)+2*'Valeur de calcul'!$G$8),3)</f>
        <v>#NUM!</v>
      </c>
      <c r="P115" s="6" t="str">
        <f t="shared" si="8"/>
        <v xml:space="preserve"> </v>
      </c>
      <c r="Q115" s="11"/>
      <c r="R115" s="5" t="e">
        <f>ROUND(EXP((LN($B115)*'Valeur de calcul'!$H$4)+($C115*'Valeur de calcul'!$H$5)+(LN($D115)*'Valeur de calcul'!$H$6)+(LN($E115)*'Valeur de calcul'!$H$7)+'Valeur de calcul'!$H$3),1)</f>
        <v>#NUM!</v>
      </c>
      <c r="S115" s="11" t="e">
        <f>ROUND(EXP(LN($R115)-2*'Valeur de calcul'!$H$8),1)</f>
        <v>#NUM!</v>
      </c>
      <c r="T115" s="11" t="e">
        <f>ROUND(EXP(LN($R115)-1*'Valeur de calcul'!$H$8),1)</f>
        <v>#NUM!</v>
      </c>
      <c r="U115" s="11" t="e">
        <f>ROUND(EXP(LN($R115)+1*'Valeur de calcul'!$H$8),1)</f>
        <v>#NUM!</v>
      </c>
      <c r="V115" s="11" t="e">
        <f>ROUND(EXP(LN($R115)+2*'Valeur de calcul'!$H$8),1)</f>
        <v>#NUM!</v>
      </c>
      <c r="W115" s="11" t="str">
        <f t="shared" si="9"/>
        <v xml:space="preserve"> </v>
      </c>
      <c r="X115" s="11"/>
      <c r="Y115" s="4" t="e">
        <f t="shared" si="10"/>
        <v>#NUM!</v>
      </c>
      <c r="Z115" s="11" t="e">
        <f>IF(Y115=0," ",IF($Y115&lt;EXP(-2*'Valeur de calcul'!$G$8),"très basse", IF('Prairie permanente 0-20 cm'!$Y115&lt;EXP(-1*'Valeur de calcul'!$G$8),"basse",IF('Prairie permanente 0-20 cm'!$Y115&gt;EXP(2*'Valeur de calcul'!$G$8),"très élevée",IF('Prairie permanente 0-20 cm'!$Y115&gt;EXP('Valeur de calcul'!$G$8),"élevée","normal")))))</f>
        <v>#NUM!</v>
      </c>
      <c r="AA115" s="11" t="e">
        <f t="shared" si="11"/>
        <v>#NUM!</v>
      </c>
      <c r="AB115" s="11" t="e">
        <f>IF(AA115=0," ",IF($AA115&lt;EXP(-2*'Valeur de calcul'!$H$8),"très basse", IF('Prairie permanente 0-20 cm'!$AA115&lt;EXP(-1*'Valeur de calcul'!$H$8),"basse",IF('Prairie permanente 0-20 cm'!$AA115&gt;EXP(2*'Valeur de calcul'!$H$8),"très élevée",IF('Prairie permanente 0-20 cm'!$AA115&gt;EXP('Valeur de calcul'!$H$8),"élevée","normal")))))</f>
        <v>#NUM!</v>
      </c>
      <c r="AC115" s="11"/>
      <c r="AD115" s="11" t="e">
        <f t="shared" si="12"/>
        <v>#DIV/0!</v>
      </c>
      <c r="AE115" s="11" t="e">
        <f t="shared" si="13"/>
        <v>#DIV/0!</v>
      </c>
    </row>
    <row r="116" spans="1:31" x14ac:dyDescent="0.25">
      <c r="A116" s="9"/>
      <c r="B116" s="9"/>
      <c r="C116" s="9"/>
      <c r="D116" s="9"/>
      <c r="E116" s="9"/>
      <c r="F116" s="9"/>
      <c r="G116" s="9"/>
      <c r="H116" s="9"/>
      <c r="I116" s="11"/>
      <c r="J116" s="11">
        <f t="shared" si="7"/>
        <v>0</v>
      </c>
      <c r="K116" s="6" t="e">
        <f>ROUND((EXP(LN($B116)*'Valeur de calcul'!$G$4+$C116*'Valeur de calcul'!$G$5+LN($D116)*'Valeur de calcul'!$G$6+LN($E116)*'Valeur de calcul'!$G$7+'Valeur de calcul'!$G$3)/24)/(44/12),3)</f>
        <v>#NUM!</v>
      </c>
      <c r="L116" s="6" t="e">
        <f>ROUND(EXP(LN($K116)-2*'Valeur de calcul'!$G$8),3)</f>
        <v>#NUM!</v>
      </c>
      <c r="M116" s="6" t="e">
        <f>ROUND(EXP(LN($K116)-'Valeur de calcul'!$G$8),3)</f>
        <v>#NUM!</v>
      </c>
      <c r="N116" s="6" t="e">
        <f>ROUND(EXP(LN($K116)+'Valeur de calcul'!$G$8),3)</f>
        <v>#NUM!</v>
      </c>
      <c r="O116" s="6" t="e">
        <f>ROUND(EXP(LN($K116)+2*'Valeur de calcul'!$G$8),3)</f>
        <v>#NUM!</v>
      </c>
      <c r="P116" s="6" t="str">
        <f t="shared" si="8"/>
        <v xml:space="preserve"> </v>
      </c>
      <c r="Q116" s="11"/>
      <c r="R116" s="5" t="e">
        <f>ROUND(EXP((LN($B116)*'Valeur de calcul'!$H$4)+($C116*'Valeur de calcul'!$H$5)+(LN($D116)*'Valeur de calcul'!$H$6)+(LN($E116)*'Valeur de calcul'!$H$7)+'Valeur de calcul'!$H$3),1)</f>
        <v>#NUM!</v>
      </c>
      <c r="S116" s="11" t="e">
        <f>ROUND(EXP(LN($R116)-2*'Valeur de calcul'!$H$8),1)</f>
        <v>#NUM!</v>
      </c>
      <c r="T116" s="11" t="e">
        <f>ROUND(EXP(LN($R116)-1*'Valeur de calcul'!$H$8),1)</f>
        <v>#NUM!</v>
      </c>
      <c r="U116" s="11" t="e">
        <f>ROUND(EXP(LN($R116)+1*'Valeur de calcul'!$H$8),1)</f>
        <v>#NUM!</v>
      </c>
      <c r="V116" s="11" t="e">
        <f>ROUND(EXP(LN($R116)+2*'Valeur de calcul'!$H$8),1)</f>
        <v>#NUM!</v>
      </c>
      <c r="W116" s="11" t="str">
        <f t="shared" si="9"/>
        <v xml:space="preserve"> </v>
      </c>
      <c r="X116" s="11"/>
      <c r="Y116" s="4" t="e">
        <f t="shared" si="10"/>
        <v>#NUM!</v>
      </c>
      <c r="Z116" s="11" t="e">
        <f>IF(Y116=0," ",IF($Y116&lt;EXP(-2*'Valeur de calcul'!$G$8),"très basse", IF('Prairie permanente 0-20 cm'!$Y116&lt;EXP(-1*'Valeur de calcul'!$G$8),"basse",IF('Prairie permanente 0-20 cm'!$Y116&gt;EXP(2*'Valeur de calcul'!$G$8),"très élevée",IF('Prairie permanente 0-20 cm'!$Y116&gt;EXP('Valeur de calcul'!$G$8),"élevée","normal")))))</f>
        <v>#NUM!</v>
      </c>
      <c r="AA116" s="11" t="e">
        <f t="shared" si="11"/>
        <v>#NUM!</v>
      </c>
      <c r="AB116" s="11" t="e">
        <f>IF(AA116=0," ",IF($AA116&lt;EXP(-2*'Valeur de calcul'!$H$8),"très basse", IF('Prairie permanente 0-20 cm'!$AA116&lt;EXP(-1*'Valeur de calcul'!$H$8),"basse",IF('Prairie permanente 0-20 cm'!$AA116&gt;EXP(2*'Valeur de calcul'!$H$8),"très élevée",IF('Prairie permanente 0-20 cm'!$AA116&gt;EXP('Valeur de calcul'!$H$8),"élevée","normal")))))</f>
        <v>#NUM!</v>
      </c>
      <c r="AC116" s="11"/>
      <c r="AD116" s="11" t="e">
        <f t="shared" si="12"/>
        <v>#DIV/0!</v>
      </c>
      <c r="AE116" s="11" t="e">
        <f t="shared" si="13"/>
        <v>#DIV/0!</v>
      </c>
    </row>
    <row r="117" spans="1:31" x14ac:dyDescent="0.25">
      <c r="A117" s="9"/>
      <c r="B117" s="9"/>
      <c r="C117" s="9"/>
      <c r="D117" s="9"/>
      <c r="E117" s="9"/>
      <c r="F117" s="9"/>
      <c r="G117" s="9"/>
      <c r="H117" s="9"/>
      <c r="I117" s="11"/>
      <c r="J117" s="11">
        <f t="shared" si="7"/>
        <v>0</v>
      </c>
      <c r="K117" s="6" t="e">
        <f>ROUND((EXP(LN($B117)*'Valeur de calcul'!$G$4+$C117*'Valeur de calcul'!$G$5+LN($D117)*'Valeur de calcul'!$G$6+LN($E117)*'Valeur de calcul'!$G$7+'Valeur de calcul'!$G$3)/24)/(44/12),3)</f>
        <v>#NUM!</v>
      </c>
      <c r="L117" s="6" t="e">
        <f>ROUND(EXP(LN($K117)-2*'Valeur de calcul'!$G$8),3)</f>
        <v>#NUM!</v>
      </c>
      <c r="M117" s="6" t="e">
        <f>ROUND(EXP(LN($K117)-'Valeur de calcul'!$G$8),3)</f>
        <v>#NUM!</v>
      </c>
      <c r="N117" s="6" t="e">
        <f>ROUND(EXP(LN($K117)+'Valeur de calcul'!$G$8),3)</f>
        <v>#NUM!</v>
      </c>
      <c r="O117" s="6" t="e">
        <f>ROUND(EXP(LN($K117)+2*'Valeur de calcul'!$G$8),3)</f>
        <v>#NUM!</v>
      </c>
      <c r="P117" s="6" t="str">
        <f t="shared" si="8"/>
        <v xml:space="preserve"> </v>
      </c>
      <c r="Q117" s="11"/>
      <c r="R117" s="5" t="e">
        <f>ROUND(EXP((LN($B117)*'Valeur de calcul'!$H$4)+($C117*'Valeur de calcul'!$H$5)+(LN($D117)*'Valeur de calcul'!$H$6)+(LN($E117)*'Valeur de calcul'!$H$7)+'Valeur de calcul'!$H$3),1)</f>
        <v>#NUM!</v>
      </c>
      <c r="S117" s="11" t="e">
        <f>ROUND(EXP(LN($R117)-2*'Valeur de calcul'!$H$8),1)</f>
        <v>#NUM!</v>
      </c>
      <c r="T117" s="11" t="e">
        <f>ROUND(EXP(LN($R117)-1*'Valeur de calcul'!$H$8),1)</f>
        <v>#NUM!</v>
      </c>
      <c r="U117" s="11" t="e">
        <f>ROUND(EXP(LN($R117)+1*'Valeur de calcul'!$H$8),1)</f>
        <v>#NUM!</v>
      </c>
      <c r="V117" s="11" t="e">
        <f>ROUND(EXP(LN($R117)+2*'Valeur de calcul'!$H$8),1)</f>
        <v>#NUM!</v>
      </c>
      <c r="W117" s="11" t="str">
        <f t="shared" si="9"/>
        <v xml:space="preserve"> </v>
      </c>
      <c r="X117" s="11"/>
      <c r="Y117" s="4" t="e">
        <f t="shared" si="10"/>
        <v>#NUM!</v>
      </c>
      <c r="Z117" s="11" t="e">
        <f>IF(Y117=0," ",IF($Y117&lt;EXP(-2*'Valeur de calcul'!$G$8),"très basse", IF('Prairie permanente 0-20 cm'!$Y117&lt;EXP(-1*'Valeur de calcul'!$G$8),"basse",IF('Prairie permanente 0-20 cm'!$Y117&gt;EXP(2*'Valeur de calcul'!$G$8),"très élevée",IF('Prairie permanente 0-20 cm'!$Y117&gt;EXP('Valeur de calcul'!$G$8),"élevée","normal")))))</f>
        <v>#NUM!</v>
      </c>
      <c r="AA117" s="11" t="e">
        <f t="shared" si="11"/>
        <v>#NUM!</v>
      </c>
      <c r="AB117" s="11" t="e">
        <f>IF(AA117=0," ",IF($AA117&lt;EXP(-2*'Valeur de calcul'!$H$8),"très basse", IF('Prairie permanente 0-20 cm'!$AA117&lt;EXP(-1*'Valeur de calcul'!$H$8),"basse",IF('Prairie permanente 0-20 cm'!$AA117&gt;EXP(2*'Valeur de calcul'!$H$8),"très élevée",IF('Prairie permanente 0-20 cm'!$AA117&gt;EXP('Valeur de calcul'!$H$8),"élevée","normal")))))</f>
        <v>#NUM!</v>
      </c>
      <c r="AC117" s="11"/>
      <c r="AD117" s="11" t="e">
        <f t="shared" si="12"/>
        <v>#DIV/0!</v>
      </c>
      <c r="AE117" s="11" t="e">
        <f t="shared" si="13"/>
        <v>#DIV/0!</v>
      </c>
    </row>
    <row r="118" spans="1:31" x14ac:dyDescent="0.25">
      <c r="A118" s="9"/>
      <c r="B118" s="9"/>
      <c r="C118" s="9"/>
      <c r="D118" s="9"/>
      <c r="E118" s="9"/>
      <c r="F118" s="9"/>
      <c r="G118" s="9"/>
      <c r="H118" s="9"/>
      <c r="I118" s="11"/>
      <c r="J118" s="11">
        <f t="shared" si="7"/>
        <v>0</v>
      </c>
      <c r="K118" s="6" t="e">
        <f>ROUND((EXP(LN($B118)*'Valeur de calcul'!$G$4+$C118*'Valeur de calcul'!$G$5+LN($D118)*'Valeur de calcul'!$G$6+LN($E118)*'Valeur de calcul'!$G$7+'Valeur de calcul'!$G$3)/24)/(44/12),3)</f>
        <v>#NUM!</v>
      </c>
      <c r="L118" s="6" t="e">
        <f>ROUND(EXP(LN($K118)-2*'Valeur de calcul'!$G$8),3)</f>
        <v>#NUM!</v>
      </c>
      <c r="M118" s="6" t="e">
        <f>ROUND(EXP(LN($K118)-'Valeur de calcul'!$G$8),3)</f>
        <v>#NUM!</v>
      </c>
      <c r="N118" s="6" t="e">
        <f>ROUND(EXP(LN($K118)+'Valeur de calcul'!$G$8),3)</f>
        <v>#NUM!</v>
      </c>
      <c r="O118" s="6" t="e">
        <f>ROUND(EXP(LN($K118)+2*'Valeur de calcul'!$G$8),3)</f>
        <v>#NUM!</v>
      </c>
      <c r="P118" s="6" t="str">
        <f t="shared" si="8"/>
        <v xml:space="preserve"> </v>
      </c>
      <c r="Q118" s="11"/>
      <c r="R118" s="5" t="e">
        <f>ROUND(EXP((LN($B118)*'Valeur de calcul'!$H$4)+($C118*'Valeur de calcul'!$H$5)+(LN($D118)*'Valeur de calcul'!$H$6)+(LN($E118)*'Valeur de calcul'!$H$7)+'Valeur de calcul'!$H$3),1)</f>
        <v>#NUM!</v>
      </c>
      <c r="S118" s="11" t="e">
        <f>ROUND(EXP(LN($R118)-2*'Valeur de calcul'!$H$8),1)</f>
        <v>#NUM!</v>
      </c>
      <c r="T118" s="11" t="e">
        <f>ROUND(EXP(LN($R118)-1*'Valeur de calcul'!$H$8),1)</f>
        <v>#NUM!</v>
      </c>
      <c r="U118" s="11" t="e">
        <f>ROUND(EXP(LN($R118)+1*'Valeur de calcul'!$H$8),1)</f>
        <v>#NUM!</v>
      </c>
      <c r="V118" s="11" t="e">
        <f>ROUND(EXP(LN($R118)+2*'Valeur de calcul'!$H$8),1)</f>
        <v>#NUM!</v>
      </c>
      <c r="W118" s="11" t="str">
        <f t="shared" si="9"/>
        <v xml:space="preserve"> </v>
      </c>
      <c r="X118" s="11"/>
      <c r="Y118" s="4" t="e">
        <f t="shared" si="10"/>
        <v>#NUM!</v>
      </c>
      <c r="Z118" s="11" t="e">
        <f>IF(Y118=0," ",IF($Y118&lt;EXP(-2*'Valeur de calcul'!$G$8),"très basse", IF('Prairie permanente 0-20 cm'!$Y118&lt;EXP(-1*'Valeur de calcul'!$G$8),"basse",IF('Prairie permanente 0-20 cm'!$Y118&gt;EXP(2*'Valeur de calcul'!$G$8),"très élevée",IF('Prairie permanente 0-20 cm'!$Y118&gt;EXP('Valeur de calcul'!$G$8),"élevée","normal")))))</f>
        <v>#NUM!</v>
      </c>
      <c r="AA118" s="11" t="e">
        <f t="shared" si="11"/>
        <v>#NUM!</v>
      </c>
      <c r="AB118" s="11" t="e">
        <f>IF(AA118=0," ",IF($AA118&lt;EXP(-2*'Valeur de calcul'!$H$8),"très basse", IF('Prairie permanente 0-20 cm'!$AA118&lt;EXP(-1*'Valeur de calcul'!$H$8),"basse",IF('Prairie permanente 0-20 cm'!$AA118&gt;EXP(2*'Valeur de calcul'!$H$8),"très élevée",IF('Prairie permanente 0-20 cm'!$AA118&gt;EXP('Valeur de calcul'!$H$8),"élevée","normal")))))</f>
        <v>#NUM!</v>
      </c>
      <c r="AC118" s="11"/>
      <c r="AD118" s="11" t="e">
        <f t="shared" si="12"/>
        <v>#DIV/0!</v>
      </c>
      <c r="AE118" s="11" t="e">
        <f t="shared" si="13"/>
        <v>#DIV/0!</v>
      </c>
    </row>
    <row r="119" spans="1:31" x14ac:dyDescent="0.25">
      <c r="A119" s="9"/>
      <c r="B119" s="9"/>
      <c r="C119" s="9"/>
      <c r="D119" s="9"/>
      <c r="E119" s="9"/>
      <c r="F119" s="9"/>
      <c r="G119" s="9"/>
      <c r="H119" s="9"/>
      <c r="I119" s="11"/>
      <c r="J119" s="11">
        <f t="shared" si="7"/>
        <v>0</v>
      </c>
      <c r="K119" s="6" t="e">
        <f>ROUND((EXP(LN($B119)*'Valeur de calcul'!$G$4+$C119*'Valeur de calcul'!$G$5+LN($D119)*'Valeur de calcul'!$G$6+LN($E119)*'Valeur de calcul'!$G$7+'Valeur de calcul'!$G$3)/24)/(44/12),3)</f>
        <v>#NUM!</v>
      </c>
      <c r="L119" s="6" t="e">
        <f>ROUND(EXP(LN($K119)-2*'Valeur de calcul'!$G$8),3)</f>
        <v>#NUM!</v>
      </c>
      <c r="M119" s="6" t="e">
        <f>ROUND(EXP(LN($K119)-'Valeur de calcul'!$G$8),3)</f>
        <v>#NUM!</v>
      </c>
      <c r="N119" s="6" t="e">
        <f>ROUND(EXP(LN($K119)+'Valeur de calcul'!$G$8),3)</f>
        <v>#NUM!</v>
      </c>
      <c r="O119" s="6" t="e">
        <f>ROUND(EXP(LN($K119)+2*'Valeur de calcul'!$G$8),3)</f>
        <v>#NUM!</v>
      </c>
      <c r="P119" s="6" t="str">
        <f t="shared" si="8"/>
        <v xml:space="preserve"> </v>
      </c>
      <c r="Q119" s="11"/>
      <c r="R119" s="5" t="e">
        <f>ROUND(EXP((LN($B119)*'Valeur de calcul'!$H$4)+($C119*'Valeur de calcul'!$H$5)+(LN($D119)*'Valeur de calcul'!$H$6)+(LN($E119)*'Valeur de calcul'!$H$7)+'Valeur de calcul'!$H$3),1)</f>
        <v>#NUM!</v>
      </c>
      <c r="S119" s="11" t="e">
        <f>ROUND(EXP(LN($R119)-2*'Valeur de calcul'!$H$8),1)</f>
        <v>#NUM!</v>
      </c>
      <c r="T119" s="11" t="e">
        <f>ROUND(EXP(LN($R119)-1*'Valeur de calcul'!$H$8),1)</f>
        <v>#NUM!</v>
      </c>
      <c r="U119" s="11" t="e">
        <f>ROUND(EXP(LN($R119)+1*'Valeur de calcul'!$H$8),1)</f>
        <v>#NUM!</v>
      </c>
      <c r="V119" s="11" t="e">
        <f>ROUND(EXP(LN($R119)+2*'Valeur de calcul'!$H$8),1)</f>
        <v>#NUM!</v>
      </c>
      <c r="W119" s="11" t="str">
        <f t="shared" si="9"/>
        <v xml:space="preserve"> </v>
      </c>
      <c r="X119" s="11"/>
      <c r="Y119" s="4" t="e">
        <f t="shared" si="10"/>
        <v>#NUM!</v>
      </c>
      <c r="Z119" s="11" t="e">
        <f>IF(Y119=0," ",IF($Y119&lt;EXP(-2*'Valeur de calcul'!$G$8),"très basse", IF('Prairie permanente 0-20 cm'!$Y119&lt;EXP(-1*'Valeur de calcul'!$G$8),"basse",IF('Prairie permanente 0-20 cm'!$Y119&gt;EXP(2*'Valeur de calcul'!$G$8),"très élevée",IF('Prairie permanente 0-20 cm'!$Y119&gt;EXP('Valeur de calcul'!$G$8),"élevée","normal")))))</f>
        <v>#NUM!</v>
      </c>
      <c r="AA119" s="11" t="e">
        <f t="shared" si="11"/>
        <v>#NUM!</v>
      </c>
      <c r="AB119" s="11" t="e">
        <f>IF(AA119=0," ",IF($AA119&lt;EXP(-2*'Valeur de calcul'!$H$8),"très basse", IF('Prairie permanente 0-20 cm'!$AA119&lt;EXP(-1*'Valeur de calcul'!$H$8),"basse",IF('Prairie permanente 0-20 cm'!$AA119&gt;EXP(2*'Valeur de calcul'!$H$8),"très élevée",IF('Prairie permanente 0-20 cm'!$AA119&gt;EXP('Valeur de calcul'!$H$8),"élevée","normal")))))</f>
        <v>#NUM!</v>
      </c>
      <c r="AC119" s="11"/>
      <c r="AD119" s="11" t="e">
        <f t="shared" si="12"/>
        <v>#DIV/0!</v>
      </c>
      <c r="AE119" s="11" t="e">
        <f t="shared" si="13"/>
        <v>#DIV/0!</v>
      </c>
    </row>
    <row r="120" spans="1:31" x14ac:dyDescent="0.25">
      <c r="A120" s="9"/>
      <c r="B120" s="9"/>
      <c r="C120" s="9"/>
      <c r="D120" s="9"/>
      <c r="E120" s="9"/>
      <c r="F120" s="9"/>
      <c r="G120" s="9"/>
      <c r="H120" s="9"/>
      <c r="I120" s="11"/>
      <c r="J120" s="11">
        <f t="shared" si="7"/>
        <v>0</v>
      </c>
      <c r="K120" s="6" t="e">
        <f>ROUND((EXP(LN($B120)*'Valeur de calcul'!$G$4+$C120*'Valeur de calcul'!$G$5+LN($D120)*'Valeur de calcul'!$G$6+LN($E120)*'Valeur de calcul'!$G$7+'Valeur de calcul'!$G$3)/24)/(44/12),3)</f>
        <v>#NUM!</v>
      </c>
      <c r="L120" s="6" t="e">
        <f>ROUND(EXP(LN($K120)-2*'Valeur de calcul'!$G$8),3)</f>
        <v>#NUM!</v>
      </c>
      <c r="M120" s="6" t="e">
        <f>ROUND(EXP(LN($K120)-'Valeur de calcul'!$G$8),3)</f>
        <v>#NUM!</v>
      </c>
      <c r="N120" s="6" t="e">
        <f>ROUND(EXP(LN($K120)+'Valeur de calcul'!$G$8),3)</f>
        <v>#NUM!</v>
      </c>
      <c r="O120" s="6" t="e">
        <f>ROUND(EXP(LN($K120)+2*'Valeur de calcul'!$G$8),3)</f>
        <v>#NUM!</v>
      </c>
      <c r="P120" s="6" t="str">
        <f t="shared" si="8"/>
        <v xml:space="preserve"> </v>
      </c>
      <c r="Q120" s="11"/>
      <c r="R120" s="5" t="e">
        <f>ROUND(EXP((LN($B120)*'Valeur de calcul'!$H$4)+($C120*'Valeur de calcul'!$H$5)+(LN($D120)*'Valeur de calcul'!$H$6)+(LN($E120)*'Valeur de calcul'!$H$7)+'Valeur de calcul'!$H$3),1)</f>
        <v>#NUM!</v>
      </c>
      <c r="S120" s="11" t="e">
        <f>ROUND(EXP(LN($R120)-2*'Valeur de calcul'!$H$8),1)</f>
        <v>#NUM!</v>
      </c>
      <c r="T120" s="11" t="e">
        <f>ROUND(EXP(LN($R120)-1*'Valeur de calcul'!$H$8),1)</f>
        <v>#NUM!</v>
      </c>
      <c r="U120" s="11" t="e">
        <f>ROUND(EXP(LN($R120)+1*'Valeur de calcul'!$H$8),1)</f>
        <v>#NUM!</v>
      </c>
      <c r="V120" s="11" t="e">
        <f>ROUND(EXP(LN($R120)+2*'Valeur de calcul'!$H$8),1)</f>
        <v>#NUM!</v>
      </c>
      <c r="W120" s="11" t="str">
        <f t="shared" si="9"/>
        <v xml:space="preserve"> </v>
      </c>
      <c r="X120" s="11"/>
      <c r="Y120" s="4" t="e">
        <f t="shared" si="10"/>
        <v>#NUM!</v>
      </c>
      <c r="Z120" s="11" t="e">
        <f>IF(Y120=0," ",IF($Y120&lt;EXP(-2*'Valeur de calcul'!$G$8),"très basse", IF('Prairie permanente 0-20 cm'!$Y120&lt;EXP(-1*'Valeur de calcul'!$G$8),"basse",IF('Prairie permanente 0-20 cm'!$Y120&gt;EXP(2*'Valeur de calcul'!$G$8),"très élevée",IF('Prairie permanente 0-20 cm'!$Y120&gt;EXP('Valeur de calcul'!$G$8),"élevée","normal")))))</f>
        <v>#NUM!</v>
      </c>
      <c r="AA120" s="11" t="e">
        <f t="shared" si="11"/>
        <v>#NUM!</v>
      </c>
      <c r="AB120" s="11" t="e">
        <f>IF(AA120=0," ",IF($AA120&lt;EXP(-2*'Valeur de calcul'!$H$8),"très basse", IF('Prairie permanente 0-20 cm'!$AA120&lt;EXP(-1*'Valeur de calcul'!$H$8),"basse",IF('Prairie permanente 0-20 cm'!$AA120&gt;EXP(2*'Valeur de calcul'!$H$8),"très élevée",IF('Prairie permanente 0-20 cm'!$AA120&gt;EXP('Valeur de calcul'!$H$8),"élevée","normal")))))</f>
        <v>#NUM!</v>
      </c>
      <c r="AC120" s="11"/>
      <c r="AD120" s="11" t="e">
        <f t="shared" si="12"/>
        <v>#DIV/0!</v>
      </c>
      <c r="AE120" s="11" t="e">
        <f t="shared" si="13"/>
        <v>#DIV/0!</v>
      </c>
    </row>
    <row r="121" spans="1:31" x14ac:dyDescent="0.25">
      <c r="A121" s="9"/>
      <c r="B121" s="9"/>
      <c r="C121" s="9"/>
      <c r="D121" s="9"/>
      <c r="E121" s="9"/>
      <c r="F121" s="9"/>
      <c r="G121" s="9"/>
      <c r="H121" s="9"/>
      <c r="I121" s="11"/>
      <c r="J121" s="11">
        <f t="shared" si="7"/>
        <v>0</v>
      </c>
      <c r="K121" s="6" t="e">
        <f>ROUND((EXP(LN($B121)*'Valeur de calcul'!$G$4+$C121*'Valeur de calcul'!$G$5+LN($D121)*'Valeur de calcul'!$G$6+LN($E121)*'Valeur de calcul'!$G$7+'Valeur de calcul'!$G$3)/24)/(44/12),3)</f>
        <v>#NUM!</v>
      </c>
      <c r="L121" s="6" t="e">
        <f>ROUND(EXP(LN($K121)-2*'Valeur de calcul'!$G$8),3)</f>
        <v>#NUM!</v>
      </c>
      <c r="M121" s="6" t="e">
        <f>ROUND(EXP(LN($K121)-'Valeur de calcul'!$G$8),3)</f>
        <v>#NUM!</v>
      </c>
      <c r="N121" s="6" t="e">
        <f>ROUND(EXP(LN($K121)+'Valeur de calcul'!$G$8),3)</f>
        <v>#NUM!</v>
      </c>
      <c r="O121" s="6" t="e">
        <f>ROUND(EXP(LN($K121)+2*'Valeur de calcul'!$G$8),3)</f>
        <v>#NUM!</v>
      </c>
      <c r="P121" s="6" t="str">
        <f t="shared" si="8"/>
        <v xml:space="preserve"> </v>
      </c>
      <c r="Q121" s="11"/>
      <c r="R121" s="5" t="e">
        <f>ROUND(EXP((LN($B121)*'Valeur de calcul'!$H$4)+($C121*'Valeur de calcul'!$H$5)+(LN($D121)*'Valeur de calcul'!$H$6)+(LN($E121)*'Valeur de calcul'!$H$7)+'Valeur de calcul'!$H$3),1)</f>
        <v>#NUM!</v>
      </c>
      <c r="S121" s="11" t="e">
        <f>ROUND(EXP(LN($R121)-2*'Valeur de calcul'!$H$8),1)</f>
        <v>#NUM!</v>
      </c>
      <c r="T121" s="11" t="e">
        <f>ROUND(EXP(LN($R121)-1*'Valeur de calcul'!$H$8),1)</f>
        <v>#NUM!</v>
      </c>
      <c r="U121" s="11" t="e">
        <f>ROUND(EXP(LN($R121)+1*'Valeur de calcul'!$H$8),1)</f>
        <v>#NUM!</v>
      </c>
      <c r="V121" s="11" t="e">
        <f>ROUND(EXP(LN($R121)+2*'Valeur de calcul'!$H$8),1)</f>
        <v>#NUM!</v>
      </c>
      <c r="W121" s="11" t="str">
        <f t="shared" si="9"/>
        <v xml:space="preserve"> </v>
      </c>
      <c r="X121" s="11"/>
      <c r="Y121" s="4" t="e">
        <f t="shared" si="10"/>
        <v>#NUM!</v>
      </c>
      <c r="Z121" s="11" t="e">
        <f>IF(Y121=0," ",IF($Y121&lt;EXP(-2*'Valeur de calcul'!$G$8),"très basse", IF('Prairie permanente 0-20 cm'!$Y121&lt;EXP(-1*'Valeur de calcul'!$G$8),"basse",IF('Prairie permanente 0-20 cm'!$Y121&gt;EXP(2*'Valeur de calcul'!$G$8),"très élevée",IF('Prairie permanente 0-20 cm'!$Y121&gt;EXP('Valeur de calcul'!$G$8),"élevée","normal")))))</f>
        <v>#NUM!</v>
      </c>
      <c r="AA121" s="11" t="e">
        <f t="shared" si="11"/>
        <v>#NUM!</v>
      </c>
      <c r="AB121" s="11" t="e">
        <f>IF(AA121=0," ",IF($AA121&lt;EXP(-2*'Valeur de calcul'!$H$8),"très basse", IF('Prairie permanente 0-20 cm'!$AA121&lt;EXP(-1*'Valeur de calcul'!$H$8),"basse",IF('Prairie permanente 0-20 cm'!$AA121&gt;EXP(2*'Valeur de calcul'!$H$8),"très élevée",IF('Prairie permanente 0-20 cm'!$AA121&gt;EXP('Valeur de calcul'!$H$8),"élevée","normal")))))</f>
        <v>#NUM!</v>
      </c>
      <c r="AC121" s="11"/>
      <c r="AD121" s="11" t="e">
        <f t="shared" si="12"/>
        <v>#DIV/0!</v>
      </c>
      <c r="AE121" s="11" t="e">
        <f t="shared" si="13"/>
        <v>#DIV/0!</v>
      </c>
    </row>
    <row r="122" spans="1:31" x14ac:dyDescent="0.25">
      <c r="A122" s="9"/>
      <c r="B122" s="9"/>
      <c r="C122" s="9"/>
      <c r="D122" s="9"/>
      <c r="E122" s="9"/>
      <c r="F122" s="9"/>
      <c r="G122" s="9"/>
      <c r="H122" s="9"/>
      <c r="I122" s="11"/>
      <c r="J122" s="11">
        <f t="shared" si="7"/>
        <v>0</v>
      </c>
      <c r="K122" s="6" t="e">
        <f>ROUND((EXP(LN($B122)*'Valeur de calcul'!$G$4+$C122*'Valeur de calcul'!$G$5+LN($D122)*'Valeur de calcul'!$G$6+LN($E122)*'Valeur de calcul'!$G$7+'Valeur de calcul'!$G$3)/24)/(44/12),3)</f>
        <v>#NUM!</v>
      </c>
      <c r="L122" s="6" t="e">
        <f>ROUND(EXP(LN($K122)-2*'Valeur de calcul'!$G$8),3)</f>
        <v>#NUM!</v>
      </c>
      <c r="M122" s="6" t="e">
        <f>ROUND(EXP(LN($K122)-'Valeur de calcul'!$G$8),3)</f>
        <v>#NUM!</v>
      </c>
      <c r="N122" s="6" t="e">
        <f>ROUND(EXP(LN($K122)+'Valeur de calcul'!$G$8),3)</f>
        <v>#NUM!</v>
      </c>
      <c r="O122" s="6" t="e">
        <f>ROUND(EXP(LN($K122)+2*'Valeur de calcul'!$G$8),3)</f>
        <v>#NUM!</v>
      </c>
      <c r="P122" s="6" t="str">
        <f t="shared" si="8"/>
        <v xml:space="preserve"> </v>
      </c>
      <c r="Q122" s="11"/>
      <c r="R122" s="5" t="e">
        <f>ROUND(EXP((LN($B122)*'Valeur de calcul'!$H$4)+($C122*'Valeur de calcul'!$H$5)+(LN($D122)*'Valeur de calcul'!$H$6)+(LN($E122)*'Valeur de calcul'!$H$7)+'Valeur de calcul'!$H$3),1)</f>
        <v>#NUM!</v>
      </c>
      <c r="S122" s="11" t="e">
        <f>ROUND(EXP(LN($R122)-2*'Valeur de calcul'!$H$8),1)</f>
        <v>#NUM!</v>
      </c>
      <c r="T122" s="11" t="e">
        <f>ROUND(EXP(LN($R122)-1*'Valeur de calcul'!$H$8),1)</f>
        <v>#NUM!</v>
      </c>
      <c r="U122" s="11" t="e">
        <f>ROUND(EXP(LN($R122)+1*'Valeur de calcul'!$H$8),1)</f>
        <v>#NUM!</v>
      </c>
      <c r="V122" s="11" t="e">
        <f>ROUND(EXP(LN($R122)+2*'Valeur de calcul'!$H$8),1)</f>
        <v>#NUM!</v>
      </c>
      <c r="W122" s="11" t="str">
        <f t="shared" si="9"/>
        <v xml:space="preserve"> </v>
      </c>
      <c r="X122" s="11"/>
      <c r="Y122" s="4" t="e">
        <f t="shared" si="10"/>
        <v>#NUM!</v>
      </c>
      <c r="Z122" s="11" t="e">
        <f>IF(Y122=0," ",IF($Y122&lt;EXP(-2*'Valeur de calcul'!$G$8),"très basse", IF('Prairie permanente 0-20 cm'!$Y122&lt;EXP(-1*'Valeur de calcul'!$G$8),"basse",IF('Prairie permanente 0-20 cm'!$Y122&gt;EXP(2*'Valeur de calcul'!$G$8),"très élevée",IF('Prairie permanente 0-20 cm'!$Y122&gt;EXP('Valeur de calcul'!$G$8),"élevée","normal")))))</f>
        <v>#NUM!</v>
      </c>
      <c r="AA122" s="11" t="e">
        <f t="shared" si="11"/>
        <v>#NUM!</v>
      </c>
      <c r="AB122" s="11" t="e">
        <f>IF(AA122=0," ",IF($AA122&lt;EXP(-2*'Valeur de calcul'!$H$8),"très basse", IF('Prairie permanente 0-20 cm'!$AA122&lt;EXP(-1*'Valeur de calcul'!$H$8),"basse",IF('Prairie permanente 0-20 cm'!$AA122&gt;EXP(2*'Valeur de calcul'!$H$8),"très élevée",IF('Prairie permanente 0-20 cm'!$AA122&gt;EXP('Valeur de calcul'!$H$8),"élevée","normal")))))</f>
        <v>#NUM!</v>
      </c>
      <c r="AC122" s="11"/>
      <c r="AD122" s="11" t="e">
        <f t="shared" si="12"/>
        <v>#DIV/0!</v>
      </c>
      <c r="AE122" s="11" t="e">
        <f t="shared" si="13"/>
        <v>#DIV/0!</v>
      </c>
    </row>
    <row r="123" spans="1:31" x14ac:dyDescent="0.25">
      <c r="A123" s="9"/>
      <c r="B123" s="9"/>
      <c r="C123" s="9"/>
      <c r="D123" s="9"/>
      <c r="E123" s="9"/>
      <c r="F123" s="9"/>
      <c r="G123" s="9"/>
      <c r="H123" s="9"/>
      <c r="I123" s="11"/>
      <c r="J123" s="11">
        <f t="shared" si="7"/>
        <v>0</v>
      </c>
      <c r="K123" s="6" t="e">
        <f>ROUND((EXP(LN($B123)*'Valeur de calcul'!$G$4+$C123*'Valeur de calcul'!$G$5+LN($D123)*'Valeur de calcul'!$G$6+LN($E123)*'Valeur de calcul'!$G$7+'Valeur de calcul'!$G$3)/24)/(44/12),3)</f>
        <v>#NUM!</v>
      </c>
      <c r="L123" s="6" t="e">
        <f>ROUND(EXP(LN($K123)-2*'Valeur de calcul'!$G$8),3)</f>
        <v>#NUM!</v>
      </c>
      <c r="M123" s="6" t="e">
        <f>ROUND(EXP(LN($K123)-'Valeur de calcul'!$G$8),3)</f>
        <v>#NUM!</v>
      </c>
      <c r="N123" s="6" t="e">
        <f>ROUND(EXP(LN($K123)+'Valeur de calcul'!$G$8),3)</f>
        <v>#NUM!</v>
      </c>
      <c r="O123" s="6" t="e">
        <f>ROUND(EXP(LN($K123)+2*'Valeur de calcul'!$G$8),3)</f>
        <v>#NUM!</v>
      </c>
      <c r="P123" s="6" t="str">
        <f t="shared" si="8"/>
        <v xml:space="preserve"> </v>
      </c>
      <c r="Q123" s="11"/>
      <c r="R123" s="5" t="e">
        <f>ROUND(EXP((LN($B123)*'Valeur de calcul'!$H$4)+($C123*'Valeur de calcul'!$H$5)+(LN($D123)*'Valeur de calcul'!$H$6)+(LN($E123)*'Valeur de calcul'!$H$7)+'Valeur de calcul'!$H$3),1)</f>
        <v>#NUM!</v>
      </c>
      <c r="S123" s="11" t="e">
        <f>ROUND(EXP(LN($R123)-2*'Valeur de calcul'!$H$8),1)</f>
        <v>#NUM!</v>
      </c>
      <c r="T123" s="11" t="e">
        <f>ROUND(EXP(LN($R123)-1*'Valeur de calcul'!$H$8),1)</f>
        <v>#NUM!</v>
      </c>
      <c r="U123" s="11" t="e">
        <f>ROUND(EXP(LN($R123)+1*'Valeur de calcul'!$H$8),1)</f>
        <v>#NUM!</v>
      </c>
      <c r="V123" s="11" t="e">
        <f>ROUND(EXP(LN($R123)+2*'Valeur de calcul'!$H$8),1)</f>
        <v>#NUM!</v>
      </c>
      <c r="W123" s="11" t="str">
        <f t="shared" si="9"/>
        <v xml:space="preserve"> </v>
      </c>
      <c r="X123" s="11"/>
      <c r="Y123" s="4" t="e">
        <f t="shared" si="10"/>
        <v>#NUM!</v>
      </c>
      <c r="Z123" s="11" t="e">
        <f>IF(Y123=0," ",IF($Y123&lt;EXP(-2*'Valeur de calcul'!$G$8),"très basse", IF('Prairie permanente 0-20 cm'!$Y123&lt;EXP(-1*'Valeur de calcul'!$G$8),"basse",IF('Prairie permanente 0-20 cm'!$Y123&gt;EXP(2*'Valeur de calcul'!$G$8),"très élevée",IF('Prairie permanente 0-20 cm'!$Y123&gt;EXP('Valeur de calcul'!$G$8),"élevée","normal")))))</f>
        <v>#NUM!</v>
      </c>
      <c r="AA123" s="11" t="e">
        <f t="shared" si="11"/>
        <v>#NUM!</v>
      </c>
      <c r="AB123" s="11" t="e">
        <f>IF(AA123=0," ",IF($AA123&lt;EXP(-2*'Valeur de calcul'!$H$8),"très basse", IF('Prairie permanente 0-20 cm'!$AA123&lt;EXP(-1*'Valeur de calcul'!$H$8),"basse",IF('Prairie permanente 0-20 cm'!$AA123&gt;EXP(2*'Valeur de calcul'!$H$8),"très élevée",IF('Prairie permanente 0-20 cm'!$AA123&gt;EXP('Valeur de calcul'!$H$8),"élevée","normal")))))</f>
        <v>#NUM!</v>
      </c>
      <c r="AC123" s="11"/>
      <c r="AD123" s="11" t="e">
        <f t="shared" si="12"/>
        <v>#DIV/0!</v>
      </c>
      <c r="AE123" s="11" t="e">
        <f t="shared" si="13"/>
        <v>#DIV/0!</v>
      </c>
    </row>
    <row r="124" spans="1:31" x14ac:dyDescent="0.25">
      <c r="A124" s="9"/>
      <c r="B124" s="9"/>
      <c r="C124" s="9"/>
      <c r="D124" s="9"/>
      <c r="E124" s="9"/>
      <c r="F124" s="9"/>
      <c r="G124" s="9"/>
      <c r="H124" s="9"/>
      <c r="I124" s="11"/>
      <c r="J124" s="11">
        <f t="shared" si="7"/>
        <v>0</v>
      </c>
      <c r="K124" s="6" t="e">
        <f>ROUND((EXP(LN($B124)*'Valeur de calcul'!$G$4+$C124*'Valeur de calcul'!$G$5+LN($D124)*'Valeur de calcul'!$G$6+LN($E124)*'Valeur de calcul'!$G$7+'Valeur de calcul'!$G$3)/24)/(44/12),3)</f>
        <v>#NUM!</v>
      </c>
      <c r="L124" s="6" t="e">
        <f>ROUND(EXP(LN($K124)-2*'Valeur de calcul'!$G$8),3)</f>
        <v>#NUM!</v>
      </c>
      <c r="M124" s="6" t="e">
        <f>ROUND(EXP(LN($K124)-'Valeur de calcul'!$G$8),3)</f>
        <v>#NUM!</v>
      </c>
      <c r="N124" s="6" t="e">
        <f>ROUND(EXP(LN($K124)+'Valeur de calcul'!$G$8),3)</f>
        <v>#NUM!</v>
      </c>
      <c r="O124" s="6" t="e">
        <f>ROUND(EXP(LN($K124)+2*'Valeur de calcul'!$G$8),3)</f>
        <v>#NUM!</v>
      </c>
      <c r="P124" s="6" t="str">
        <f t="shared" si="8"/>
        <v xml:space="preserve"> </v>
      </c>
      <c r="Q124" s="11"/>
      <c r="R124" s="5" t="e">
        <f>ROUND(EXP((LN($B124)*'Valeur de calcul'!$H$4)+($C124*'Valeur de calcul'!$H$5)+(LN($D124)*'Valeur de calcul'!$H$6)+(LN($E124)*'Valeur de calcul'!$H$7)+'Valeur de calcul'!$H$3),1)</f>
        <v>#NUM!</v>
      </c>
      <c r="S124" s="11" t="e">
        <f>ROUND(EXP(LN($R124)-2*'Valeur de calcul'!$H$8),1)</f>
        <v>#NUM!</v>
      </c>
      <c r="T124" s="11" t="e">
        <f>ROUND(EXP(LN($R124)-1*'Valeur de calcul'!$H$8),1)</f>
        <v>#NUM!</v>
      </c>
      <c r="U124" s="11" t="e">
        <f>ROUND(EXP(LN($R124)+1*'Valeur de calcul'!$H$8),1)</f>
        <v>#NUM!</v>
      </c>
      <c r="V124" s="11" t="e">
        <f>ROUND(EXP(LN($R124)+2*'Valeur de calcul'!$H$8),1)</f>
        <v>#NUM!</v>
      </c>
      <c r="W124" s="11" t="str">
        <f t="shared" si="9"/>
        <v xml:space="preserve"> </v>
      </c>
      <c r="X124" s="11"/>
      <c r="Y124" s="4" t="e">
        <f t="shared" si="10"/>
        <v>#NUM!</v>
      </c>
      <c r="Z124" s="11" t="e">
        <f>IF(Y124=0," ",IF($Y124&lt;EXP(-2*'Valeur de calcul'!$G$8),"très basse", IF('Prairie permanente 0-20 cm'!$Y124&lt;EXP(-1*'Valeur de calcul'!$G$8),"basse",IF('Prairie permanente 0-20 cm'!$Y124&gt;EXP(2*'Valeur de calcul'!$G$8),"très élevée",IF('Prairie permanente 0-20 cm'!$Y124&gt;EXP('Valeur de calcul'!$G$8),"élevée","normal")))))</f>
        <v>#NUM!</v>
      </c>
      <c r="AA124" s="11" t="e">
        <f t="shared" si="11"/>
        <v>#NUM!</v>
      </c>
      <c r="AB124" s="11" t="e">
        <f>IF(AA124=0," ",IF($AA124&lt;EXP(-2*'Valeur de calcul'!$H$8),"très basse", IF('Prairie permanente 0-20 cm'!$AA124&lt;EXP(-1*'Valeur de calcul'!$H$8),"basse",IF('Prairie permanente 0-20 cm'!$AA124&gt;EXP(2*'Valeur de calcul'!$H$8),"très élevée",IF('Prairie permanente 0-20 cm'!$AA124&gt;EXP('Valeur de calcul'!$H$8),"élevée","normal")))))</f>
        <v>#NUM!</v>
      </c>
      <c r="AC124" s="11"/>
      <c r="AD124" s="11" t="e">
        <f t="shared" si="12"/>
        <v>#DIV/0!</v>
      </c>
      <c r="AE124" s="11" t="e">
        <f t="shared" si="13"/>
        <v>#DIV/0!</v>
      </c>
    </row>
    <row r="125" spans="1:31" x14ac:dyDescent="0.25">
      <c r="A125" s="9"/>
      <c r="B125" s="9"/>
      <c r="C125" s="9"/>
      <c r="D125" s="9"/>
      <c r="E125" s="9"/>
      <c r="F125" s="9"/>
      <c r="G125" s="9"/>
      <c r="H125" s="9"/>
      <c r="I125" s="11"/>
      <c r="J125" s="11">
        <f t="shared" si="7"/>
        <v>0</v>
      </c>
      <c r="K125" s="6" t="e">
        <f>ROUND((EXP(LN($B125)*'Valeur de calcul'!$G$4+$C125*'Valeur de calcul'!$G$5+LN($D125)*'Valeur de calcul'!$G$6+LN($E125)*'Valeur de calcul'!$G$7+'Valeur de calcul'!$G$3)/24)/(44/12),3)</f>
        <v>#NUM!</v>
      </c>
      <c r="L125" s="6" t="e">
        <f>ROUND(EXP(LN($K125)-2*'Valeur de calcul'!$G$8),3)</f>
        <v>#NUM!</v>
      </c>
      <c r="M125" s="6" t="e">
        <f>ROUND(EXP(LN($K125)-'Valeur de calcul'!$G$8),3)</f>
        <v>#NUM!</v>
      </c>
      <c r="N125" s="6" t="e">
        <f>ROUND(EXP(LN($K125)+'Valeur de calcul'!$G$8),3)</f>
        <v>#NUM!</v>
      </c>
      <c r="O125" s="6" t="e">
        <f>ROUND(EXP(LN($K125)+2*'Valeur de calcul'!$G$8),3)</f>
        <v>#NUM!</v>
      </c>
      <c r="P125" s="6" t="str">
        <f t="shared" si="8"/>
        <v xml:space="preserve"> </v>
      </c>
      <c r="Q125" s="11"/>
      <c r="R125" s="5" t="e">
        <f>ROUND(EXP((LN($B125)*'Valeur de calcul'!$H$4)+($C125*'Valeur de calcul'!$H$5)+(LN($D125)*'Valeur de calcul'!$H$6)+(LN($E125)*'Valeur de calcul'!$H$7)+'Valeur de calcul'!$H$3),1)</f>
        <v>#NUM!</v>
      </c>
      <c r="S125" s="11" t="e">
        <f>ROUND(EXP(LN($R125)-2*'Valeur de calcul'!$H$8),1)</f>
        <v>#NUM!</v>
      </c>
      <c r="T125" s="11" t="e">
        <f>ROUND(EXP(LN($R125)-1*'Valeur de calcul'!$H$8),1)</f>
        <v>#NUM!</v>
      </c>
      <c r="U125" s="11" t="e">
        <f>ROUND(EXP(LN($R125)+1*'Valeur de calcul'!$H$8),1)</f>
        <v>#NUM!</v>
      </c>
      <c r="V125" s="11" t="e">
        <f>ROUND(EXP(LN($R125)+2*'Valeur de calcul'!$H$8),1)</f>
        <v>#NUM!</v>
      </c>
      <c r="W125" s="11" t="str">
        <f t="shared" si="9"/>
        <v xml:space="preserve"> </v>
      </c>
      <c r="X125" s="11"/>
      <c r="Y125" s="4" t="e">
        <f t="shared" si="10"/>
        <v>#NUM!</v>
      </c>
      <c r="Z125" s="11" t="e">
        <f>IF(Y125=0," ",IF($Y125&lt;EXP(-2*'Valeur de calcul'!$G$8),"très basse", IF('Prairie permanente 0-20 cm'!$Y125&lt;EXP(-1*'Valeur de calcul'!$G$8),"basse",IF('Prairie permanente 0-20 cm'!$Y125&gt;EXP(2*'Valeur de calcul'!$G$8),"très élevée",IF('Prairie permanente 0-20 cm'!$Y125&gt;EXP('Valeur de calcul'!$G$8),"élevée","normal")))))</f>
        <v>#NUM!</v>
      </c>
      <c r="AA125" s="11" t="e">
        <f t="shared" si="11"/>
        <v>#NUM!</v>
      </c>
      <c r="AB125" s="11" t="e">
        <f>IF(AA125=0," ",IF($AA125&lt;EXP(-2*'Valeur de calcul'!$H$8),"très basse", IF('Prairie permanente 0-20 cm'!$AA125&lt;EXP(-1*'Valeur de calcul'!$H$8),"basse",IF('Prairie permanente 0-20 cm'!$AA125&gt;EXP(2*'Valeur de calcul'!$H$8),"très élevée",IF('Prairie permanente 0-20 cm'!$AA125&gt;EXP('Valeur de calcul'!$H$8),"élevée","normal")))))</f>
        <v>#NUM!</v>
      </c>
      <c r="AC125" s="11"/>
      <c r="AD125" s="11" t="e">
        <f t="shared" si="12"/>
        <v>#DIV/0!</v>
      </c>
      <c r="AE125" s="11" t="e">
        <f t="shared" si="13"/>
        <v>#DIV/0!</v>
      </c>
    </row>
    <row r="126" spans="1:31" x14ac:dyDescent="0.25">
      <c r="A126" s="9"/>
      <c r="B126" s="9"/>
      <c r="C126" s="9"/>
      <c r="D126" s="9"/>
      <c r="E126" s="9"/>
      <c r="F126" s="9"/>
      <c r="G126" s="9"/>
      <c r="H126" s="9"/>
      <c r="I126" s="11"/>
      <c r="J126" s="11">
        <f t="shared" si="7"/>
        <v>0</v>
      </c>
      <c r="K126" s="6" t="e">
        <f>ROUND((EXP(LN($B126)*'Valeur de calcul'!$G$4+$C126*'Valeur de calcul'!$G$5+LN($D126)*'Valeur de calcul'!$G$6+LN($E126)*'Valeur de calcul'!$G$7+'Valeur de calcul'!$G$3)/24)/(44/12),3)</f>
        <v>#NUM!</v>
      </c>
      <c r="L126" s="6" t="e">
        <f>ROUND(EXP(LN($K126)-2*'Valeur de calcul'!$G$8),3)</f>
        <v>#NUM!</v>
      </c>
      <c r="M126" s="6" t="e">
        <f>ROUND(EXP(LN($K126)-'Valeur de calcul'!$G$8),3)</f>
        <v>#NUM!</v>
      </c>
      <c r="N126" s="6" t="e">
        <f>ROUND(EXP(LN($K126)+'Valeur de calcul'!$G$8),3)</f>
        <v>#NUM!</v>
      </c>
      <c r="O126" s="6" t="e">
        <f>ROUND(EXP(LN($K126)+2*'Valeur de calcul'!$G$8),3)</f>
        <v>#NUM!</v>
      </c>
      <c r="P126" s="6" t="str">
        <f t="shared" si="8"/>
        <v xml:space="preserve"> </v>
      </c>
      <c r="Q126" s="11"/>
      <c r="R126" s="5" t="e">
        <f>ROUND(EXP((LN($B126)*'Valeur de calcul'!$H$4)+($C126*'Valeur de calcul'!$H$5)+(LN($D126)*'Valeur de calcul'!$H$6)+(LN($E126)*'Valeur de calcul'!$H$7)+'Valeur de calcul'!$H$3),1)</f>
        <v>#NUM!</v>
      </c>
      <c r="S126" s="11" t="e">
        <f>ROUND(EXP(LN($R126)-2*'Valeur de calcul'!$H$8),1)</f>
        <v>#NUM!</v>
      </c>
      <c r="T126" s="11" t="e">
        <f>ROUND(EXP(LN($R126)-1*'Valeur de calcul'!$H$8),1)</f>
        <v>#NUM!</v>
      </c>
      <c r="U126" s="11" t="e">
        <f>ROUND(EXP(LN($R126)+1*'Valeur de calcul'!$H$8),1)</f>
        <v>#NUM!</v>
      </c>
      <c r="V126" s="11" t="e">
        <f>ROUND(EXP(LN($R126)+2*'Valeur de calcul'!$H$8),1)</f>
        <v>#NUM!</v>
      </c>
      <c r="W126" s="11" t="str">
        <f t="shared" si="9"/>
        <v xml:space="preserve"> </v>
      </c>
      <c r="X126" s="11"/>
      <c r="Y126" s="4" t="e">
        <f t="shared" si="10"/>
        <v>#NUM!</v>
      </c>
      <c r="Z126" s="11" t="e">
        <f>IF(Y126=0," ",IF($Y126&lt;EXP(-2*'Valeur de calcul'!$G$8),"très basse", IF('Prairie permanente 0-20 cm'!$Y126&lt;EXP(-1*'Valeur de calcul'!$G$8),"basse",IF('Prairie permanente 0-20 cm'!$Y126&gt;EXP(2*'Valeur de calcul'!$G$8),"très élevée",IF('Prairie permanente 0-20 cm'!$Y126&gt;EXP('Valeur de calcul'!$G$8),"élevée","normal")))))</f>
        <v>#NUM!</v>
      </c>
      <c r="AA126" s="11" t="e">
        <f t="shared" si="11"/>
        <v>#NUM!</v>
      </c>
      <c r="AB126" s="11" t="e">
        <f>IF(AA126=0," ",IF($AA126&lt;EXP(-2*'Valeur de calcul'!$H$8),"très basse", IF('Prairie permanente 0-20 cm'!$AA126&lt;EXP(-1*'Valeur de calcul'!$H$8),"basse",IF('Prairie permanente 0-20 cm'!$AA126&gt;EXP(2*'Valeur de calcul'!$H$8),"très élevée",IF('Prairie permanente 0-20 cm'!$AA126&gt;EXP('Valeur de calcul'!$H$8),"élevée","normal")))))</f>
        <v>#NUM!</v>
      </c>
      <c r="AC126" s="11"/>
      <c r="AD126" s="11" t="e">
        <f t="shared" si="12"/>
        <v>#DIV/0!</v>
      </c>
      <c r="AE126" s="11" t="e">
        <f t="shared" si="13"/>
        <v>#DIV/0!</v>
      </c>
    </row>
    <row r="127" spans="1:31" x14ac:dyDescent="0.25">
      <c r="A127" s="9"/>
      <c r="B127" s="9"/>
      <c r="C127" s="9"/>
      <c r="D127" s="9"/>
      <c r="E127" s="9"/>
      <c r="F127" s="9"/>
      <c r="G127" s="9"/>
      <c r="H127" s="9"/>
      <c r="I127" s="11"/>
      <c r="J127" s="11">
        <f t="shared" si="7"/>
        <v>0</v>
      </c>
      <c r="K127" s="6" t="e">
        <f>ROUND((EXP(LN($B127)*'Valeur de calcul'!$G$4+$C127*'Valeur de calcul'!$G$5+LN($D127)*'Valeur de calcul'!$G$6+LN($E127)*'Valeur de calcul'!$G$7+'Valeur de calcul'!$G$3)/24)/(44/12),3)</f>
        <v>#NUM!</v>
      </c>
      <c r="L127" s="6" t="e">
        <f>ROUND(EXP(LN($K127)-2*'Valeur de calcul'!$G$8),3)</f>
        <v>#NUM!</v>
      </c>
      <c r="M127" s="6" t="e">
        <f>ROUND(EXP(LN($K127)-'Valeur de calcul'!$G$8),3)</f>
        <v>#NUM!</v>
      </c>
      <c r="N127" s="6" t="e">
        <f>ROUND(EXP(LN($K127)+'Valeur de calcul'!$G$8),3)</f>
        <v>#NUM!</v>
      </c>
      <c r="O127" s="6" t="e">
        <f>ROUND(EXP(LN($K127)+2*'Valeur de calcul'!$G$8),3)</f>
        <v>#NUM!</v>
      </c>
      <c r="P127" s="6" t="str">
        <f t="shared" si="8"/>
        <v xml:space="preserve"> </v>
      </c>
      <c r="Q127" s="11"/>
      <c r="R127" s="5" t="e">
        <f>ROUND(EXP((LN($B127)*'Valeur de calcul'!$H$4)+($C127*'Valeur de calcul'!$H$5)+(LN($D127)*'Valeur de calcul'!$H$6)+(LN($E127)*'Valeur de calcul'!$H$7)+'Valeur de calcul'!$H$3),1)</f>
        <v>#NUM!</v>
      </c>
      <c r="S127" s="11" t="e">
        <f>ROUND(EXP(LN($R127)-2*'Valeur de calcul'!$H$8),1)</f>
        <v>#NUM!</v>
      </c>
      <c r="T127" s="11" t="e">
        <f>ROUND(EXP(LN($R127)-1*'Valeur de calcul'!$H$8),1)</f>
        <v>#NUM!</v>
      </c>
      <c r="U127" s="11" t="e">
        <f>ROUND(EXP(LN($R127)+1*'Valeur de calcul'!$H$8),1)</f>
        <v>#NUM!</v>
      </c>
      <c r="V127" s="11" t="e">
        <f>ROUND(EXP(LN($R127)+2*'Valeur de calcul'!$H$8),1)</f>
        <v>#NUM!</v>
      </c>
      <c r="W127" s="11" t="str">
        <f t="shared" si="9"/>
        <v xml:space="preserve"> </v>
      </c>
      <c r="X127" s="11"/>
      <c r="Y127" s="4" t="e">
        <f t="shared" si="10"/>
        <v>#NUM!</v>
      </c>
      <c r="Z127" s="11" t="e">
        <f>IF(Y127=0," ",IF($Y127&lt;EXP(-2*'Valeur de calcul'!$G$8),"très basse", IF('Prairie permanente 0-20 cm'!$Y127&lt;EXP(-1*'Valeur de calcul'!$G$8),"basse",IF('Prairie permanente 0-20 cm'!$Y127&gt;EXP(2*'Valeur de calcul'!$G$8),"très élevée",IF('Prairie permanente 0-20 cm'!$Y127&gt;EXP('Valeur de calcul'!$G$8),"élevée","normal")))))</f>
        <v>#NUM!</v>
      </c>
      <c r="AA127" s="11" t="e">
        <f t="shared" si="11"/>
        <v>#NUM!</v>
      </c>
      <c r="AB127" s="11" t="e">
        <f>IF(AA127=0," ",IF($AA127&lt;EXP(-2*'Valeur de calcul'!$H$8),"très basse", IF('Prairie permanente 0-20 cm'!$AA127&lt;EXP(-1*'Valeur de calcul'!$H$8),"basse",IF('Prairie permanente 0-20 cm'!$AA127&gt;EXP(2*'Valeur de calcul'!$H$8),"très élevée",IF('Prairie permanente 0-20 cm'!$AA127&gt;EXP('Valeur de calcul'!$H$8),"élevée","normal")))))</f>
        <v>#NUM!</v>
      </c>
      <c r="AC127" s="11"/>
      <c r="AD127" s="11" t="e">
        <f t="shared" si="12"/>
        <v>#DIV/0!</v>
      </c>
      <c r="AE127" s="11" t="e">
        <f t="shared" si="13"/>
        <v>#DIV/0!</v>
      </c>
    </row>
    <row r="128" spans="1:31" x14ac:dyDescent="0.25">
      <c r="A128" s="9"/>
      <c r="B128" s="9"/>
      <c r="C128" s="9"/>
      <c r="D128" s="9"/>
      <c r="E128" s="9"/>
      <c r="F128" s="9"/>
      <c r="G128" s="9"/>
      <c r="H128" s="9"/>
      <c r="I128" s="11"/>
      <c r="J128" s="11">
        <f t="shared" si="7"/>
        <v>0</v>
      </c>
      <c r="K128" s="6" t="e">
        <f>ROUND((EXP(LN($B128)*'Valeur de calcul'!$G$4+$C128*'Valeur de calcul'!$G$5+LN($D128)*'Valeur de calcul'!$G$6+LN($E128)*'Valeur de calcul'!$G$7+'Valeur de calcul'!$G$3)/24)/(44/12),3)</f>
        <v>#NUM!</v>
      </c>
      <c r="L128" s="6" t="e">
        <f>ROUND(EXP(LN($K128)-2*'Valeur de calcul'!$G$8),3)</f>
        <v>#NUM!</v>
      </c>
      <c r="M128" s="6" t="e">
        <f>ROUND(EXP(LN($K128)-'Valeur de calcul'!$G$8),3)</f>
        <v>#NUM!</v>
      </c>
      <c r="N128" s="6" t="e">
        <f>ROUND(EXP(LN($K128)+'Valeur de calcul'!$G$8),3)</f>
        <v>#NUM!</v>
      </c>
      <c r="O128" s="6" t="e">
        <f>ROUND(EXP(LN($K128)+2*'Valeur de calcul'!$G$8),3)</f>
        <v>#NUM!</v>
      </c>
      <c r="P128" s="6" t="str">
        <f t="shared" si="8"/>
        <v xml:space="preserve"> </v>
      </c>
      <c r="Q128" s="11"/>
      <c r="R128" s="5" t="e">
        <f>ROUND(EXP((LN($B128)*'Valeur de calcul'!$H$4)+($C128*'Valeur de calcul'!$H$5)+(LN($D128)*'Valeur de calcul'!$H$6)+(LN($E128)*'Valeur de calcul'!$H$7)+'Valeur de calcul'!$H$3),1)</f>
        <v>#NUM!</v>
      </c>
      <c r="S128" s="11" t="e">
        <f>ROUND(EXP(LN($R128)-2*'Valeur de calcul'!$H$8),1)</f>
        <v>#NUM!</v>
      </c>
      <c r="T128" s="11" t="e">
        <f>ROUND(EXP(LN($R128)-1*'Valeur de calcul'!$H$8),1)</f>
        <v>#NUM!</v>
      </c>
      <c r="U128" s="11" t="e">
        <f>ROUND(EXP(LN($R128)+1*'Valeur de calcul'!$H$8),1)</f>
        <v>#NUM!</v>
      </c>
      <c r="V128" s="11" t="e">
        <f>ROUND(EXP(LN($R128)+2*'Valeur de calcul'!$H$8),1)</f>
        <v>#NUM!</v>
      </c>
      <c r="W128" s="11" t="str">
        <f t="shared" si="9"/>
        <v xml:space="preserve"> </v>
      </c>
      <c r="X128" s="11"/>
      <c r="Y128" s="4" t="e">
        <f t="shared" si="10"/>
        <v>#NUM!</v>
      </c>
      <c r="Z128" s="11" t="e">
        <f>IF(Y128=0," ",IF($Y128&lt;EXP(-2*'Valeur de calcul'!$G$8),"très basse", IF('Prairie permanente 0-20 cm'!$Y128&lt;EXP(-1*'Valeur de calcul'!$G$8),"basse",IF('Prairie permanente 0-20 cm'!$Y128&gt;EXP(2*'Valeur de calcul'!$G$8),"très élevée",IF('Prairie permanente 0-20 cm'!$Y128&gt;EXP('Valeur de calcul'!$G$8),"élevée","normal")))))</f>
        <v>#NUM!</v>
      </c>
      <c r="AA128" s="11" t="e">
        <f t="shared" si="11"/>
        <v>#NUM!</v>
      </c>
      <c r="AB128" s="11" t="e">
        <f>IF(AA128=0," ",IF($AA128&lt;EXP(-2*'Valeur de calcul'!$H$8),"très basse", IF('Prairie permanente 0-20 cm'!$AA128&lt;EXP(-1*'Valeur de calcul'!$H$8),"basse",IF('Prairie permanente 0-20 cm'!$AA128&gt;EXP(2*'Valeur de calcul'!$H$8),"très élevée",IF('Prairie permanente 0-20 cm'!$AA128&gt;EXP('Valeur de calcul'!$H$8),"élevée","normal")))))</f>
        <v>#NUM!</v>
      </c>
      <c r="AC128" s="11"/>
      <c r="AD128" s="11" t="e">
        <f t="shared" si="12"/>
        <v>#DIV/0!</v>
      </c>
      <c r="AE128" s="11" t="e">
        <f t="shared" si="13"/>
        <v>#DIV/0!</v>
      </c>
    </row>
    <row r="129" spans="1:31" x14ac:dyDescent="0.25">
      <c r="A129" s="9"/>
      <c r="B129" s="9"/>
      <c r="C129" s="9"/>
      <c r="D129" s="9"/>
      <c r="E129" s="9"/>
      <c r="F129" s="9"/>
      <c r="G129" s="9"/>
      <c r="H129" s="9"/>
      <c r="I129" s="11"/>
      <c r="J129" s="11">
        <f t="shared" si="7"/>
        <v>0</v>
      </c>
      <c r="K129" s="6" t="e">
        <f>ROUND((EXP(LN($B129)*'Valeur de calcul'!$G$4+$C129*'Valeur de calcul'!$G$5+LN($D129)*'Valeur de calcul'!$G$6+LN($E129)*'Valeur de calcul'!$G$7+'Valeur de calcul'!$G$3)/24)/(44/12),3)</f>
        <v>#NUM!</v>
      </c>
      <c r="L129" s="6" t="e">
        <f>ROUND(EXP(LN($K129)-2*'Valeur de calcul'!$G$8),3)</f>
        <v>#NUM!</v>
      </c>
      <c r="M129" s="6" t="e">
        <f>ROUND(EXP(LN($K129)-'Valeur de calcul'!$G$8),3)</f>
        <v>#NUM!</v>
      </c>
      <c r="N129" s="6" t="e">
        <f>ROUND(EXP(LN($K129)+'Valeur de calcul'!$G$8),3)</f>
        <v>#NUM!</v>
      </c>
      <c r="O129" s="6" t="e">
        <f>ROUND(EXP(LN($K129)+2*'Valeur de calcul'!$G$8),3)</f>
        <v>#NUM!</v>
      </c>
      <c r="P129" s="6" t="str">
        <f t="shared" si="8"/>
        <v xml:space="preserve"> </v>
      </c>
      <c r="Q129" s="11"/>
      <c r="R129" s="5" t="e">
        <f>ROUND(EXP((LN($B129)*'Valeur de calcul'!$H$4)+($C129*'Valeur de calcul'!$H$5)+(LN($D129)*'Valeur de calcul'!$H$6)+(LN($E129)*'Valeur de calcul'!$H$7)+'Valeur de calcul'!$H$3),1)</f>
        <v>#NUM!</v>
      </c>
      <c r="S129" s="11" t="e">
        <f>ROUND(EXP(LN($R129)-2*'Valeur de calcul'!$H$8),1)</f>
        <v>#NUM!</v>
      </c>
      <c r="T129" s="11" t="e">
        <f>ROUND(EXP(LN($R129)-1*'Valeur de calcul'!$H$8),1)</f>
        <v>#NUM!</v>
      </c>
      <c r="U129" s="11" t="e">
        <f>ROUND(EXP(LN($R129)+1*'Valeur de calcul'!$H$8),1)</f>
        <v>#NUM!</v>
      </c>
      <c r="V129" s="11" t="e">
        <f>ROUND(EXP(LN($R129)+2*'Valeur de calcul'!$H$8),1)</f>
        <v>#NUM!</v>
      </c>
      <c r="W129" s="11" t="str">
        <f t="shared" si="9"/>
        <v xml:space="preserve"> </v>
      </c>
      <c r="X129" s="11"/>
      <c r="Y129" s="4" t="e">
        <f t="shared" si="10"/>
        <v>#NUM!</v>
      </c>
      <c r="Z129" s="11" t="e">
        <f>IF(Y129=0," ",IF($Y129&lt;EXP(-2*'Valeur de calcul'!$G$8),"très basse", IF('Prairie permanente 0-20 cm'!$Y129&lt;EXP(-1*'Valeur de calcul'!$G$8),"basse",IF('Prairie permanente 0-20 cm'!$Y129&gt;EXP(2*'Valeur de calcul'!$G$8),"très élevée",IF('Prairie permanente 0-20 cm'!$Y129&gt;EXP('Valeur de calcul'!$G$8),"élevée","normal")))))</f>
        <v>#NUM!</v>
      </c>
      <c r="AA129" s="11" t="e">
        <f t="shared" si="11"/>
        <v>#NUM!</v>
      </c>
      <c r="AB129" s="11" t="e">
        <f>IF(AA129=0," ",IF($AA129&lt;EXP(-2*'Valeur de calcul'!$H$8),"très basse", IF('Prairie permanente 0-20 cm'!$AA129&lt;EXP(-1*'Valeur de calcul'!$H$8),"basse",IF('Prairie permanente 0-20 cm'!$AA129&gt;EXP(2*'Valeur de calcul'!$H$8),"très élevée",IF('Prairie permanente 0-20 cm'!$AA129&gt;EXP('Valeur de calcul'!$H$8),"élevée","normal")))))</f>
        <v>#NUM!</v>
      </c>
      <c r="AC129" s="11"/>
      <c r="AD129" s="11" t="e">
        <f t="shared" si="12"/>
        <v>#DIV/0!</v>
      </c>
      <c r="AE129" s="11" t="e">
        <f t="shared" si="13"/>
        <v>#DIV/0!</v>
      </c>
    </row>
    <row r="130" spans="1:31" x14ac:dyDescent="0.25">
      <c r="A130" s="9"/>
      <c r="B130" s="9"/>
      <c r="C130" s="9"/>
      <c r="D130" s="9"/>
      <c r="E130" s="9"/>
      <c r="F130" s="9"/>
      <c r="G130" s="9"/>
      <c r="H130" s="9"/>
      <c r="I130" s="11"/>
      <c r="J130" s="11">
        <f t="shared" si="7"/>
        <v>0</v>
      </c>
      <c r="K130" s="6" t="e">
        <f>ROUND((EXP(LN($B130)*'Valeur de calcul'!$G$4+$C130*'Valeur de calcul'!$G$5+LN($D130)*'Valeur de calcul'!$G$6+LN($E130)*'Valeur de calcul'!$G$7+'Valeur de calcul'!$G$3)/24)/(44/12),3)</f>
        <v>#NUM!</v>
      </c>
      <c r="L130" s="6" t="e">
        <f>ROUND(EXP(LN($K130)-2*'Valeur de calcul'!$G$8),3)</f>
        <v>#NUM!</v>
      </c>
      <c r="M130" s="6" t="e">
        <f>ROUND(EXP(LN($K130)-'Valeur de calcul'!$G$8),3)</f>
        <v>#NUM!</v>
      </c>
      <c r="N130" s="6" t="e">
        <f>ROUND(EXP(LN($K130)+'Valeur de calcul'!$G$8),3)</f>
        <v>#NUM!</v>
      </c>
      <c r="O130" s="6" t="e">
        <f>ROUND(EXP(LN($K130)+2*'Valeur de calcul'!$G$8),3)</f>
        <v>#NUM!</v>
      </c>
      <c r="P130" s="6" t="str">
        <f t="shared" si="8"/>
        <v xml:space="preserve"> </v>
      </c>
      <c r="Q130" s="11"/>
      <c r="R130" s="5" t="e">
        <f>ROUND(EXP((LN($B130)*'Valeur de calcul'!$H$4)+($C130*'Valeur de calcul'!$H$5)+(LN($D130)*'Valeur de calcul'!$H$6)+(LN($E130)*'Valeur de calcul'!$H$7)+'Valeur de calcul'!$H$3),1)</f>
        <v>#NUM!</v>
      </c>
      <c r="S130" s="11" t="e">
        <f>ROUND(EXP(LN($R130)-2*'Valeur de calcul'!$H$8),1)</f>
        <v>#NUM!</v>
      </c>
      <c r="T130" s="11" t="e">
        <f>ROUND(EXP(LN($R130)-1*'Valeur de calcul'!$H$8),1)</f>
        <v>#NUM!</v>
      </c>
      <c r="U130" s="11" t="e">
        <f>ROUND(EXP(LN($R130)+1*'Valeur de calcul'!$H$8),1)</f>
        <v>#NUM!</v>
      </c>
      <c r="V130" s="11" t="e">
        <f>ROUND(EXP(LN($R130)+2*'Valeur de calcul'!$H$8),1)</f>
        <v>#NUM!</v>
      </c>
      <c r="W130" s="11" t="str">
        <f t="shared" si="9"/>
        <v xml:space="preserve"> </v>
      </c>
      <c r="X130" s="11"/>
      <c r="Y130" s="4" t="e">
        <f t="shared" si="10"/>
        <v>#NUM!</v>
      </c>
      <c r="Z130" s="11" t="e">
        <f>IF(Y130=0," ",IF($Y130&lt;EXP(-2*'Valeur de calcul'!$G$8),"très basse", IF('Prairie permanente 0-20 cm'!$Y130&lt;EXP(-1*'Valeur de calcul'!$G$8),"basse",IF('Prairie permanente 0-20 cm'!$Y130&gt;EXP(2*'Valeur de calcul'!$G$8),"très élevée",IF('Prairie permanente 0-20 cm'!$Y130&gt;EXP('Valeur de calcul'!$G$8),"élevée","normal")))))</f>
        <v>#NUM!</v>
      </c>
      <c r="AA130" s="11" t="e">
        <f t="shared" si="11"/>
        <v>#NUM!</v>
      </c>
      <c r="AB130" s="11" t="e">
        <f>IF(AA130=0," ",IF($AA130&lt;EXP(-2*'Valeur de calcul'!$H$8),"très basse", IF('Prairie permanente 0-20 cm'!$AA130&lt;EXP(-1*'Valeur de calcul'!$H$8),"basse",IF('Prairie permanente 0-20 cm'!$AA130&gt;EXP(2*'Valeur de calcul'!$H$8),"très élevée",IF('Prairie permanente 0-20 cm'!$AA130&gt;EXP('Valeur de calcul'!$H$8),"élevée","normal")))))</f>
        <v>#NUM!</v>
      </c>
      <c r="AC130" s="11"/>
      <c r="AD130" s="11" t="e">
        <f t="shared" si="12"/>
        <v>#DIV/0!</v>
      </c>
      <c r="AE130" s="11" t="e">
        <f t="shared" si="13"/>
        <v>#DIV/0!</v>
      </c>
    </row>
    <row r="131" spans="1:31" x14ac:dyDescent="0.25">
      <c r="A131" s="9"/>
      <c r="B131" s="9"/>
      <c r="C131" s="9"/>
      <c r="D131" s="9"/>
      <c r="E131" s="9"/>
      <c r="F131" s="9"/>
      <c r="G131" s="9"/>
      <c r="H131" s="9"/>
      <c r="I131" s="11"/>
      <c r="J131" s="11">
        <f t="shared" si="7"/>
        <v>0</v>
      </c>
      <c r="K131" s="6" t="e">
        <f>ROUND((EXP(LN($B131)*'Valeur de calcul'!$G$4+$C131*'Valeur de calcul'!$G$5+LN($D131)*'Valeur de calcul'!$G$6+LN($E131)*'Valeur de calcul'!$G$7+'Valeur de calcul'!$G$3)/24)/(44/12),3)</f>
        <v>#NUM!</v>
      </c>
      <c r="L131" s="6" t="e">
        <f>ROUND(EXP(LN($K131)-2*'Valeur de calcul'!$G$8),3)</f>
        <v>#NUM!</v>
      </c>
      <c r="M131" s="6" t="e">
        <f>ROUND(EXP(LN($K131)-'Valeur de calcul'!$G$8),3)</f>
        <v>#NUM!</v>
      </c>
      <c r="N131" s="6" t="e">
        <f>ROUND(EXP(LN($K131)+'Valeur de calcul'!$G$8),3)</f>
        <v>#NUM!</v>
      </c>
      <c r="O131" s="6" t="e">
        <f>ROUND(EXP(LN($K131)+2*'Valeur de calcul'!$G$8),3)</f>
        <v>#NUM!</v>
      </c>
      <c r="P131" s="6" t="str">
        <f t="shared" si="8"/>
        <v xml:space="preserve"> </v>
      </c>
      <c r="Q131" s="11"/>
      <c r="R131" s="5" t="e">
        <f>ROUND(EXP((LN($B131)*'Valeur de calcul'!$H$4)+($C131*'Valeur de calcul'!$H$5)+(LN($D131)*'Valeur de calcul'!$H$6)+(LN($E131)*'Valeur de calcul'!$H$7)+'Valeur de calcul'!$H$3),1)</f>
        <v>#NUM!</v>
      </c>
      <c r="S131" s="11" t="e">
        <f>ROUND(EXP(LN($R131)-2*'Valeur de calcul'!$H$8),1)</f>
        <v>#NUM!</v>
      </c>
      <c r="T131" s="11" t="e">
        <f>ROUND(EXP(LN($R131)-1*'Valeur de calcul'!$H$8),1)</f>
        <v>#NUM!</v>
      </c>
      <c r="U131" s="11" t="e">
        <f>ROUND(EXP(LN($R131)+1*'Valeur de calcul'!$H$8),1)</f>
        <v>#NUM!</v>
      </c>
      <c r="V131" s="11" t="e">
        <f>ROUND(EXP(LN($R131)+2*'Valeur de calcul'!$H$8),1)</f>
        <v>#NUM!</v>
      </c>
      <c r="W131" s="11" t="str">
        <f t="shared" si="9"/>
        <v xml:space="preserve"> </v>
      </c>
      <c r="X131" s="11"/>
      <c r="Y131" s="4" t="e">
        <f t="shared" si="10"/>
        <v>#NUM!</v>
      </c>
      <c r="Z131" s="11" t="e">
        <f>IF(Y131=0," ",IF($Y131&lt;EXP(-2*'Valeur de calcul'!$G$8),"très basse", IF('Prairie permanente 0-20 cm'!$Y131&lt;EXP(-1*'Valeur de calcul'!$G$8),"basse",IF('Prairie permanente 0-20 cm'!$Y131&gt;EXP(2*'Valeur de calcul'!$G$8),"très élevée",IF('Prairie permanente 0-20 cm'!$Y131&gt;EXP('Valeur de calcul'!$G$8),"élevée","normal")))))</f>
        <v>#NUM!</v>
      </c>
      <c r="AA131" s="11" t="e">
        <f t="shared" si="11"/>
        <v>#NUM!</v>
      </c>
      <c r="AB131" s="11" t="e">
        <f>IF(AA131=0," ",IF($AA131&lt;EXP(-2*'Valeur de calcul'!$H$8),"très basse", IF('Prairie permanente 0-20 cm'!$AA131&lt;EXP(-1*'Valeur de calcul'!$H$8),"basse",IF('Prairie permanente 0-20 cm'!$AA131&gt;EXP(2*'Valeur de calcul'!$H$8),"très élevée",IF('Prairie permanente 0-20 cm'!$AA131&gt;EXP('Valeur de calcul'!$H$8),"élevée","normal")))))</f>
        <v>#NUM!</v>
      </c>
      <c r="AC131" s="11"/>
      <c r="AD131" s="11" t="e">
        <f t="shared" si="12"/>
        <v>#DIV/0!</v>
      </c>
      <c r="AE131" s="11" t="e">
        <f t="shared" si="13"/>
        <v>#DIV/0!</v>
      </c>
    </row>
    <row r="132" spans="1:31" x14ac:dyDescent="0.25">
      <c r="A132" s="9"/>
      <c r="B132" s="9"/>
      <c r="C132" s="9"/>
      <c r="D132" s="9"/>
      <c r="E132" s="9"/>
      <c r="F132" s="9"/>
      <c r="G132" s="9"/>
      <c r="H132" s="9"/>
      <c r="I132" s="11"/>
      <c r="J132" s="11">
        <f t="shared" si="7"/>
        <v>0</v>
      </c>
      <c r="K132" s="6" t="e">
        <f>ROUND((EXP(LN($B132)*'Valeur de calcul'!$G$4+$C132*'Valeur de calcul'!$G$5+LN($D132)*'Valeur de calcul'!$G$6+LN($E132)*'Valeur de calcul'!$G$7+'Valeur de calcul'!$G$3)/24)/(44/12),3)</f>
        <v>#NUM!</v>
      </c>
      <c r="L132" s="6" t="e">
        <f>ROUND(EXP(LN($K132)-2*'Valeur de calcul'!$G$8),3)</f>
        <v>#NUM!</v>
      </c>
      <c r="M132" s="6" t="e">
        <f>ROUND(EXP(LN($K132)-'Valeur de calcul'!$G$8),3)</f>
        <v>#NUM!</v>
      </c>
      <c r="N132" s="6" t="e">
        <f>ROUND(EXP(LN($K132)+'Valeur de calcul'!$G$8),3)</f>
        <v>#NUM!</v>
      </c>
      <c r="O132" s="6" t="e">
        <f>ROUND(EXP(LN($K132)+2*'Valeur de calcul'!$G$8),3)</f>
        <v>#NUM!</v>
      </c>
      <c r="P132" s="6" t="str">
        <f t="shared" si="8"/>
        <v xml:space="preserve"> </v>
      </c>
      <c r="Q132" s="11"/>
      <c r="R132" s="5" t="e">
        <f>ROUND(EXP((LN($B132)*'Valeur de calcul'!$H$4)+($C132*'Valeur de calcul'!$H$5)+(LN($D132)*'Valeur de calcul'!$H$6)+(LN($E132)*'Valeur de calcul'!$H$7)+'Valeur de calcul'!$H$3),1)</f>
        <v>#NUM!</v>
      </c>
      <c r="S132" s="11" t="e">
        <f>ROUND(EXP(LN($R132)-2*'Valeur de calcul'!$H$8),1)</f>
        <v>#NUM!</v>
      </c>
      <c r="T132" s="11" t="e">
        <f>ROUND(EXP(LN($R132)-1*'Valeur de calcul'!$H$8),1)</f>
        <v>#NUM!</v>
      </c>
      <c r="U132" s="11" t="e">
        <f>ROUND(EXP(LN($R132)+1*'Valeur de calcul'!$H$8),1)</f>
        <v>#NUM!</v>
      </c>
      <c r="V132" s="11" t="e">
        <f>ROUND(EXP(LN($R132)+2*'Valeur de calcul'!$H$8),1)</f>
        <v>#NUM!</v>
      </c>
      <c r="W132" s="11" t="str">
        <f t="shared" si="9"/>
        <v xml:space="preserve"> </v>
      </c>
      <c r="X132" s="11"/>
      <c r="Y132" s="4" t="e">
        <f t="shared" si="10"/>
        <v>#NUM!</v>
      </c>
      <c r="Z132" s="11" t="e">
        <f>IF(Y132=0," ",IF($Y132&lt;EXP(-2*'Valeur de calcul'!$G$8),"très basse", IF('Prairie permanente 0-20 cm'!$Y132&lt;EXP(-1*'Valeur de calcul'!$G$8),"basse",IF('Prairie permanente 0-20 cm'!$Y132&gt;EXP(2*'Valeur de calcul'!$G$8),"très élevée",IF('Prairie permanente 0-20 cm'!$Y132&gt;EXP('Valeur de calcul'!$G$8),"élevée","normal")))))</f>
        <v>#NUM!</v>
      </c>
      <c r="AA132" s="11" t="e">
        <f t="shared" si="11"/>
        <v>#NUM!</v>
      </c>
      <c r="AB132" s="11" t="e">
        <f>IF(AA132=0," ",IF($AA132&lt;EXP(-2*'Valeur de calcul'!$H$8),"très basse", IF('Prairie permanente 0-20 cm'!$AA132&lt;EXP(-1*'Valeur de calcul'!$H$8),"basse",IF('Prairie permanente 0-20 cm'!$AA132&gt;EXP(2*'Valeur de calcul'!$H$8),"très élevée",IF('Prairie permanente 0-20 cm'!$AA132&gt;EXP('Valeur de calcul'!$H$8),"élevée","normal")))))</f>
        <v>#NUM!</v>
      </c>
      <c r="AC132" s="11"/>
      <c r="AD132" s="11" t="e">
        <f t="shared" si="12"/>
        <v>#DIV/0!</v>
      </c>
      <c r="AE132" s="11" t="e">
        <f t="shared" si="13"/>
        <v>#DIV/0!</v>
      </c>
    </row>
    <row r="133" spans="1:31" x14ac:dyDescent="0.25">
      <c r="A133" s="9"/>
      <c r="B133" s="9"/>
      <c r="C133" s="9"/>
      <c r="D133" s="9"/>
      <c r="E133" s="9"/>
      <c r="F133" s="9"/>
      <c r="G133" s="9"/>
      <c r="H133" s="9"/>
      <c r="I133" s="11"/>
      <c r="J133" s="11">
        <f t="shared" ref="J133:J196" si="14">IF($G133&gt;0,($G133/24)/(44/12),$F133)</f>
        <v>0</v>
      </c>
      <c r="K133" s="6" t="e">
        <f>ROUND((EXP(LN($B133)*'Valeur de calcul'!$G$4+$C133*'Valeur de calcul'!$G$5+LN($D133)*'Valeur de calcul'!$G$6+LN($E133)*'Valeur de calcul'!$G$7+'Valeur de calcul'!$G$3)/24)/(44/12),3)</f>
        <v>#NUM!</v>
      </c>
      <c r="L133" s="6" t="e">
        <f>ROUND(EXP(LN($K133)-2*'Valeur de calcul'!$G$8),3)</f>
        <v>#NUM!</v>
      </c>
      <c r="M133" s="6" t="e">
        <f>ROUND(EXP(LN($K133)-'Valeur de calcul'!$G$8),3)</f>
        <v>#NUM!</v>
      </c>
      <c r="N133" s="6" t="e">
        <f>ROUND(EXP(LN($K133)+'Valeur de calcul'!$G$8),3)</f>
        <v>#NUM!</v>
      </c>
      <c r="O133" s="6" t="e">
        <f>ROUND(EXP(LN($K133)+2*'Valeur de calcul'!$G$8),3)</f>
        <v>#NUM!</v>
      </c>
      <c r="P133" s="6" t="str">
        <f t="shared" ref="P133:P196" si="15">IF($J133=0," ",IF($J133&lt;$L133,"très basse",IF($J133&lt;$M133,"basse",IF($J133&gt;$O133,"très élevée",IF($J133&gt;$N133,"élevée","normal")))))</f>
        <v xml:space="preserve"> </v>
      </c>
      <c r="Q133" s="11"/>
      <c r="R133" s="5" t="e">
        <f>ROUND(EXP((LN($B133)*'Valeur de calcul'!$H$4)+($C133*'Valeur de calcul'!$H$5)+(LN($D133)*'Valeur de calcul'!$H$6)+(LN($E133)*'Valeur de calcul'!$H$7)+'Valeur de calcul'!$H$3),1)</f>
        <v>#NUM!</v>
      </c>
      <c r="S133" s="11" t="e">
        <f>ROUND(EXP(LN($R133)-2*'Valeur de calcul'!$H$8),1)</f>
        <v>#NUM!</v>
      </c>
      <c r="T133" s="11" t="e">
        <f>ROUND(EXP(LN($R133)-1*'Valeur de calcul'!$H$8),1)</f>
        <v>#NUM!</v>
      </c>
      <c r="U133" s="11" t="e">
        <f>ROUND(EXP(LN($R133)+1*'Valeur de calcul'!$H$8),1)</f>
        <v>#NUM!</v>
      </c>
      <c r="V133" s="11" t="e">
        <f>ROUND(EXP(LN($R133)+2*'Valeur de calcul'!$H$8),1)</f>
        <v>#NUM!</v>
      </c>
      <c r="W133" s="11" t="str">
        <f t="shared" ref="W133:W196" si="16">IF($H133=0," ",IF($H133&lt;$S133,"très basse",IF($H133&lt;$T133,"basse",IF($H133&gt;$V133,"très élevée",IF($H133&gt;$U133,"élevée","normal")))))</f>
        <v xml:space="preserve"> </v>
      </c>
      <c r="X133" s="11"/>
      <c r="Y133" s="4" t="e">
        <f t="shared" ref="Y133:Y196" si="17">ROUND($J133/$K133,3)</f>
        <v>#NUM!</v>
      </c>
      <c r="Z133" s="11" t="e">
        <f>IF(Y133=0," ",IF($Y133&lt;EXP(-2*'Valeur de calcul'!$G$8),"très basse", IF('Prairie permanente 0-20 cm'!$Y133&lt;EXP(-1*'Valeur de calcul'!$G$8),"basse",IF('Prairie permanente 0-20 cm'!$Y133&gt;EXP(2*'Valeur de calcul'!$G$8),"très élevée",IF('Prairie permanente 0-20 cm'!$Y133&gt;EXP('Valeur de calcul'!$G$8),"élevée","normal")))))</f>
        <v>#NUM!</v>
      </c>
      <c r="AA133" s="11" t="e">
        <f t="shared" ref="AA133:AA196" si="18">ROUND($H133/$R133,3)</f>
        <v>#NUM!</v>
      </c>
      <c r="AB133" s="11" t="e">
        <f>IF(AA133=0," ",IF($AA133&lt;EXP(-2*'Valeur de calcul'!$H$8),"très basse", IF('Prairie permanente 0-20 cm'!$AA133&lt;EXP(-1*'Valeur de calcul'!$H$8),"basse",IF('Prairie permanente 0-20 cm'!$AA133&gt;EXP(2*'Valeur de calcul'!$H$8),"très élevée",IF('Prairie permanente 0-20 cm'!$AA133&gt;EXP('Valeur de calcul'!$H$8),"élevée","normal")))))</f>
        <v>#NUM!</v>
      </c>
      <c r="AC133" s="11"/>
      <c r="AD133" s="11" t="e">
        <f t="shared" ref="AD133:AD196" si="19">ROUND(1000*$J133/$H133,2)</f>
        <v>#DIV/0!</v>
      </c>
      <c r="AE133" s="11" t="e">
        <f t="shared" ref="AE133:AE196" si="20">ROUND(0.1*$H133/$B133,1)</f>
        <v>#DIV/0!</v>
      </c>
    </row>
    <row r="134" spans="1:31" x14ac:dyDescent="0.25">
      <c r="A134" s="9"/>
      <c r="B134" s="9"/>
      <c r="C134" s="9"/>
      <c r="D134" s="9"/>
      <c r="E134" s="9"/>
      <c r="F134" s="9"/>
      <c r="G134" s="9"/>
      <c r="H134" s="9"/>
      <c r="I134" s="11"/>
      <c r="J134" s="11">
        <f t="shared" si="14"/>
        <v>0</v>
      </c>
      <c r="K134" s="6" t="e">
        <f>ROUND((EXP(LN($B134)*'Valeur de calcul'!$G$4+$C134*'Valeur de calcul'!$G$5+LN($D134)*'Valeur de calcul'!$G$6+LN($E134)*'Valeur de calcul'!$G$7+'Valeur de calcul'!$G$3)/24)/(44/12),3)</f>
        <v>#NUM!</v>
      </c>
      <c r="L134" s="6" t="e">
        <f>ROUND(EXP(LN($K134)-2*'Valeur de calcul'!$G$8),3)</f>
        <v>#NUM!</v>
      </c>
      <c r="M134" s="6" t="e">
        <f>ROUND(EXP(LN($K134)-'Valeur de calcul'!$G$8),3)</f>
        <v>#NUM!</v>
      </c>
      <c r="N134" s="6" t="e">
        <f>ROUND(EXP(LN($K134)+'Valeur de calcul'!$G$8),3)</f>
        <v>#NUM!</v>
      </c>
      <c r="O134" s="6" t="e">
        <f>ROUND(EXP(LN($K134)+2*'Valeur de calcul'!$G$8),3)</f>
        <v>#NUM!</v>
      </c>
      <c r="P134" s="6" t="str">
        <f t="shared" si="15"/>
        <v xml:space="preserve"> </v>
      </c>
      <c r="Q134" s="11"/>
      <c r="R134" s="5" t="e">
        <f>ROUND(EXP((LN($B134)*'Valeur de calcul'!$H$4)+($C134*'Valeur de calcul'!$H$5)+(LN($D134)*'Valeur de calcul'!$H$6)+(LN($E134)*'Valeur de calcul'!$H$7)+'Valeur de calcul'!$H$3),1)</f>
        <v>#NUM!</v>
      </c>
      <c r="S134" s="11" t="e">
        <f>ROUND(EXP(LN($R134)-2*'Valeur de calcul'!$H$8),1)</f>
        <v>#NUM!</v>
      </c>
      <c r="T134" s="11" t="e">
        <f>ROUND(EXP(LN($R134)-1*'Valeur de calcul'!$H$8),1)</f>
        <v>#NUM!</v>
      </c>
      <c r="U134" s="11" t="e">
        <f>ROUND(EXP(LN($R134)+1*'Valeur de calcul'!$H$8),1)</f>
        <v>#NUM!</v>
      </c>
      <c r="V134" s="11" t="e">
        <f>ROUND(EXP(LN($R134)+2*'Valeur de calcul'!$H$8),1)</f>
        <v>#NUM!</v>
      </c>
      <c r="W134" s="11" t="str">
        <f t="shared" si="16"/>
        <v xml:space="preserve"> </v>
      </c>
      <c r="X134" s="11"/>
      <c r="Y134" s="4" t="e">
        <f t="shared" si="17"/>
        <v>#NUM!</v>
      </c>
      <c r="Z134" s="11" t="e">
        <f>IF(Y134=0," ",IF($Y134&lt;EXP(-2*'Valeur de calcul'!$G$8),"très basse", IF('Prairie permanente 0-20 cm'!$Y134&lt;EXP(-1*'Valeur de calcul'!$G$8),"basse",IF('Prairie permanente 0-20 cm'!$Y134&gt;EXP(2*'Valeur de calcul'!$G$8),"très élevée",IF('Prairie permanente 0-20 cm'!$Y134&gt;EXP('Valeur de calcul'!$G$8),"élevée","normal")))))</f>
        <v>#NUM!</v>
      </c>
      <c r="AA134" s="11" t="e">
        <f t="shared" si="18"/>
        <v>#NUM!</v>
      </c>
      <c r="AB134" s="11" t="e">
        <f>IF(AA134=0," ",IF($AA134&lt;EXP(-2*'Valeur de calcul'!$H$8),"très basse", IF('Prairie permanente 0-20 cm'!$AA134&lt;EXP(-1*'Valeur de calcul'!$H$8),"basse",IF('Prairie permanente 0-20 cm'!$AA134&gt;EXP(2*'Valeur de calcul'!$H$8),"très élevée",IF('Prairie permanente 0-20 cm'!$AA134&gt;EXP('Valeur de calcul'!$H$8),"élevée","normal")))))</f>
        <v>#NUM!</v>
      </c>
      <c r="AC134" s="11"/>
      <c r="AD134" s="11" t="e">
        <f t="shared" si="19"/>
        <v>#DIV/0!</v>
      </c>
      <c r="AE134" s="11" t="e">
        <f t="shared" si="20"/>
        <v>#DIV/0!</v>
      </c>
    </row>
    <row r="135" spans="1:31" x14ac:dyDescent="0.25">
      <c r="A135" s="9"/>
      <c r="B135" s="9"/>
      <c r="C135" s="9"/>
      <c r="D135" s="9"/>
      <c r="E135" s="9"/>
      <c r="F135" s="9"/>
      <c r="G135" s="9"/>
      <c r="H135" s="9"/>
      <c r="I135" s="11"/>
      <c r="J135" s="11">
        <f t="shared" si="14"/>
        <v>0</v>
      </c>
      <c r="K135" s="6" t="e">
        <f>ROUND((EXP(LN($B135)*'Valeur de calcul'!$G$4+$C135*'Valeur de calcul'!$G$5+LN($D135)*'Valeur de calcul'!$G$6+LN($E135)*'Valeur de calcul'!$G$7+'Valeur de calcul'!$G$3)/24)/(44/12),3)</f>
        <v>#NUM!</v>
      </c>
      <c r="L135" s="6" t="e">
        <f>ROUND(EXP(LN($K135)-2*'Valeur de calcul'!$G$8),3)</f>
        <v>#NUM!</v>
      </c>
      <c r="M135" s="6" t="e">
        <f>ROUND(EXP(LN($K135)-'Valeur de calcul'!$G$8),3)</f>
        <v>#NUM!</v>
      </c>
      <c r="N135" s="6" t="e">
        <f>ROUND(EXP(LN($K135)+'Valeur de calcul'!$G$8),3)</f>
        <v>#NUM!</v>
      </c>
      <c r="O135" s="6" t="e">
        <f>ROUND(EXP(LN($K135)+2*'Valeur de calcul'!$G$8),3)</f>
        <v>#NUM!</v>
      </c>
      <c r="P135" s="6" t="str">
        <f t="shared" si="15"/>
        <v xml:space="preserve"> </v>
      </c>
      <c r="Q135" s="11"/>
      <c r="R135" s="5" t="e">
        <f>ROUND(EXP((LN($B135)*'Valeur de calcul'!$H$4)+($C135*'Valeur de calcul'!$H$5)+(LN($D135)*'Valeur de calcul'!$H$6)+(LN($E135)*'Valeur de calcul'!$H$7)+'Valeur de calcul'!$H$3),1)</f>
        <v>#NUM!</v>
      </c>
      <c r="S135" s="11" t="e">
        <f>ROUND(EXP(LN($R135)-2*'Valeur de calcul'!$H$8),1)</f>
        <v>#NUM!</v>
      </c>
      <c r="T135" s="11" t="e">
        <f>ROUND(EXP(LN($R135)-1*'Valeur de calcul'!$H$8),1)</f>
        <v>#NUM!</v>
      </c>
      <c r="U135" s="11" t="e">
        <f>ROUND(EXP(LN($R135)+1*'Valeur de calcul'!$H$8),1)</f>
        <v>#NUM!</v>
      </c>
      <c r="V135" s="11" t="e">
        <f>ROUND(EXP(LN($R135)+2*'Valeur de calcul'!$H$8),1)</f>
        <v>#NUM!</v>
      </c>
      <c r="W135" s="11" t="str">
        <f t="shared" si="16"/>
        <v xml:space="preserve"> </v>
      </c>
      <c r="X135" s="11"/>
      <c r="Y135" s="4" t="e">
        <f t="shared" si="17"/>
        <v>#NUM!</v>
      </c>
      <c r="Z135" s="11" t="e">
        <f>IF(Y135=0," ",IF($Y135&lt;EXP(-2*'Valeur de calcul'!$G$8),"très basse", IF('Prairie permanente 0-20 cm'!$Y135&lt;EXP(-1*'Valeur de calcul'!$G$8),"basse",IF('Prairie permanente 0-20 cm'!$Y135&gt;EXP(2*'Valeur de calcul'!$G$8),"très élevée",IF('Prairie permanente 0-20 cm'!$Y135&gt;EXP('Valeur de calcul'!$G$8),"élevée","normal")))))</f>
        <v>#NUM!</v>
      </c>
      <c r="AA135" s="11" t="e">
        <f t="shared" si="18"/>
        <v>#NUM!</v>
      </c>
      <c r="AB135" s="11" t="e">
        <f>IF(AA135=0," ",IF($AA135&lt;EXP(-2*'Valeur de calcul'!$H$8),"très basse", IF('Prairie permanente 0-20 cm'!$AA135&lt;EXP(-1*'Valeur de calcul'!$H$8),"basse",IF('Prairie permanente 0-20 cm'!$AA135&gt;EXP(2*'Valeur de calcul'!$H$8),"très élevée",IF('Prairie permanente 0-20 cm'!$AA135&gt;EXP('Valeur de calcul'!$H$8),"élevée","normal")))))</f>
        <v>#NUM!</v>
      </c>
      <c r="AC135" s="11"/>
      <c r="AD135" s="11" t="e">
        <f t="shared" si="19"/>
        <v>#DIV/0!</v>
      </c>
      <c r="AE135" s="11" t="e">
        <f t="shared" si="20"/>
        <v>#DIV/0!</v>
      </c>
    </row>
    <row r="136" spans="1:31" x14ac:dyDescent="0.25">
      <c r="A136" s="9"/>
      <c r="B136" s="9"/>
      <c r="C136" s="9"/>
      <c r="D136" s="9"/>
      <c r="E136" s="9"/>
      <c r="F136" s="9"/>
      <c r="G136" s="9"/>
      <c r="H136" s="9"/>
      <c r="I136" s="11"/>
      <c r="J136" s="11">
        <f t="shared" si="14"/>
        <v>0</v>
      </c>
      <c r="K136" s="6" t="e">
        <f>ROUND((EXP(LN($B136)*'Valeur de calcul'!$G$4+$C136*'Valeur de calcul'!$G$5+LN($D136)*'Valeur de calcul'!$G$6+LN($E136)*'Valeur de calcul'!$G$7+'Valeur de calcul'!$G$3)/24)/(44/12),3)</f>
        <v>#NUM!</v>
      </c>
      <c r="L136" s="6" t="e">
        <f>ROUND(EXP(LN($K136)-2*'Valeur de calcul'!$G$8),3)</f>
        <v>#NUM!</v>
      </c>
      <c r="M136" s="6" t="e">
        <f>ROUND(EXP(LN($K136)-'Valeur de calcul'!$G$8),3)</f>
        <v>#NUM!</v>
      </c>
      <c r="N136" s="6" t="e">
        <f>ROUND(EXP(LN($K136)+'Valeur de calcul'!$G$8),3)</f>
        <v>#NUM!</v>
      </c>
      <c r="O136" s="6" t="e">
        <f>ROUND(EXP(LN($K136)+2*'Valeur de calcul'!$G$8),3)</f>
        <v>#NUM!</v>
      </c>
      <c r="P136" s="6" t="str">
        <f t="shared" si="15"/>
        <v xml:space="preserve"> </v>
      </c>
      <c r="Q136" s="11"/>
      <c r="R136" s="5" t="e">
        <f>ROUND(EXP((LN($B136)*'Valeur de calcul'!$H$4)+($C136*'Valeur de calcul'!$H$5)+(LN($D136)*'Valeur de calcul'!$H$6)+(LN($E136)*'Valeur de calcul'!$H$7)+'Valeur de calcul'!$H$3),1)</f>
        <v>#NUM!</v>
      </c>
      <c r="S136" s="11" t="e">
        <f>ROUND(EXP(LN($R136)-2*'Valeur de calcul'!$H$8),1)</f>
        <v>#NUM!</v>
      </c>
      <c r="T136" s="11" t="e">
        <f>ROUND(EXP(LN($R136)-1*'Valeur de calcul'!$H$8),1)</f>
        <v>#NUM!</v>
      </c>
      <c r="U136" s="11" t="e">
        <f>ROUND(EXP(LN($R136)+1*'Valeur de calcul'!$H$8),1)</f>
        <v>#NUM!</v>
      </c>
      <c r="V136" s="11" t="e">
        <f>ROUND(EXP(LN($R136)+2*'Valeur de calcul'!$H$8),1)</f>
        <v>#NUM!</v>
      </c>
      <c r="W136" s="11" t="str">
        <f t="shared" si="16"/>
        <v xml:space="preserve"> </v>
      </c>
      <c r="X136" s="11"/>
      <c r="Y136" s="4" t="e">
        <f t="shared" si="17"/>
        <v>#NUM!</v>
      </c>
      <c r="Z136" s="11" t="e">
        <f>IF(Y136=0," ",IF($Y136&lt;EXP(-2*'Valeur de calcul'!$G$8),"très basse", IF('Prairie permanente 0-20 cm'!$Y136&lt;EXP(-1*'Valeur de calcul'!$G$8),"basse",IF('Prairie permanente 0-20 cm'!$Y136&gt;EXP(2*'Valeur de calcul'!$G$8),"très élevée",IF('Prairie permanente 0-20 cm'!$Y136&gt;EXP('Valeur de calcul'!$G$8),"élevée","normal")))))</f>
        <v>#NUM!</v>
      </c>
      <c r="AA136" s="11" t="e">
        <f t="shared" si="18"/>
        <v>#NUM!</v>
      </c>
      <c r="AB136" s="11" t="e">
        <f>IF(AA136=0," ",IF($AA136&lt;EXP(-2*'Valeur de calcul'!$H$8),"très basse", IF('Prairie permanente 0-20 cm'!$AA136&lt;EXP(-1*'Valeur de calcul'!$H$8),"basse",IF('Prairie permanente 0-20 cm'!$AA136&gt;EXP(2*'Valeur de calcul'!$H$8),"très élevée",IF('Prairie permanente 0-20 cm'!$AA136&gt;EXP('Valeur de calcul'!$H$8),"élevée","normal")))))</f>
        <v>#NUM!</v>
      </c>
      <c r="AC136" s="11"/>
      <c r="AD136" s="11" t="e">
        <f t="shared" si="19"/>
        <v>#DIV/0!</v>
      </c>
      <c r="AE136" s="11" t="e">
        <f t="shared" si="20"/>
        <v>#DIV/0!</v>
      </c>
    </row>
    <row r="137" spans="1:31" x14ac:dyDescent="0.25">
      <c r="A137" s="9"/>
      <c r="B137" s="9"/>
      <c r="C137" s="9"/>
      <c r="D137" s="9"/>
      <c r="E137" s="9"/>
      <c r="F137" s="9"/>
      <c r="G137" s="9"/>
      <c r="H137" s="9"/>
      <c r="I137" s="11"/>
      <c r="J137" s="11">
        <f t="shared" si="14"/>
        <v>0</v>
      </c>
      <c r="K137" s="6" t="e">
        <f>ROUND((EXP(LN($B137)*'Valeur de calcul'!$G$4+$C137*'Valeur de calcul'!$G$5+LN($D137)*'Valeur de calcul'!$G$6+LN($E137)*'Valeur de calcul'!$G$7+'Valeur de calcul'!$G$3)/24)/(44/12),3)</f>
        <v>#NUM!</v>
      </c>
      <c r="L137" s="6" t="e">
        <f>ROUND(EXP(LN($K137)-2*'Valeur de calcul'!$G$8),3)</f>
        <v>#NUM!</v>
      </c>
      <c r="M137" s="6" t="e">
        <f>ROUND(EXP(LN($K137)-'Valeur de calcul'!$G$8),3)</f>
        <v>#NUM!</v>
      </c>
      <c r="N137" s="6" t="e">
        <f>ROUND(EXP(LN($K137)+'Valeur de calcul'!$G$8),3)</f>
        <v>#NUM!</v>
      </c>
      <c r="O137" s="6" t="e">
        <f>ROUND(EXP(LN($K137)+2*'Valeur de calcul'!$G$8),3)</f>
        <v>#NUM!</v>
      </c>
      <c r="P137" s="6" t="str">
        <f t="shared" si="15"/>
        <v xml:space="preserve"> </v>
      </c>
      <c r="Q137" s="11"/>
      <c r="R137" s="5" t="e">
        <f>ROUND(EXP((LN($B137)*'Valeur de calcul'!$H$4)+($C137*'Valeur de calcul'!$H$5)+(LN($D137)*'Valeur de calcul'!$H$6)+(LN($E137)*'Valeur de calcul'!$H$7)+'Valeur de calcul'!$H$3),1)</f>
        <v>#NUM!</v>
      </c>
      <c r="S137" s="11" t="e">
        <f>ROUND(EXP(LN($R137)-2*'Valeur de calcul'!$H$8),1)</f>
        <v>#NUM!</v>
      </c>
      <c r="T137" s="11" t="e">
        <f>ROUND(EXP(LN($R137)-1*'Valeur de calcul'!$H$8),1)</f>
        <v>#NUM!</v>
      </c>
      <c r="U137" s="11" t="e">
        <f>ROUND(EXP(LN($R137)+1*'Valeur de calcul'!$H$8),1)</f>
        <v>#NUM!</v>
      </c>
      <c r="V137" s="11" t="e">
        <f>ROUND(EXP(LN($R137)+2*'Valeur de calcul'!$H$8),1)</f>
        <v>#NUM!</v>
      </c>
      <c r="W137" s="11" t="str">
        <f t="shared" si="16"/>
        <v xml:space="preserve"> </v>
      </c>
      <c r="X137" s="11"/>
      <c r="Y137" s="4" t="e">
        <f t="shared" si="17"/>
        <v>#NUM!</v>
      </c>
      <c r="Z137" s="11" t="e">
        <f>IF(Y137=0," ",IF($Y137&lt;EXP(-2*'Valeur de calcul'!$G$8),"très basse", IF('Prairie permanente 0-20 cm'!$Y137&lt;EXP(-1*'Valeur de calcul'!$G$8),"basse",IF('Prairie permanente 0-20 cm'!$Y137&gt;EXP(2*'Valeur de calcul'!$G$8),"très élevée",IF('Prairie permanente 0-20 cm'!$Y137&gt;EXP('Valeur de calcul'!$G$8),"élevée","normal")))))</f>
        <v>#NUM!</v>
      </c>
      <c r="AA137" s="11" t="e">
        <f t="shared" si="18"/>
        <v>#NUM!</v>
      </c>
      <c r="AB137" s="11" t="e">
        <f>IF(AA137=0," ",IF($AA137&lt;EXP(-2*'Valeur de calcul'!$H$8),"très basse", IF('Prairie permanente 0-20 cm'!$AA137&lt;EXP(-1*'Valeur de calcul'!$H$8),"basse",IF('Prairie permanente 0-20 cm'!$AA137&gt;EXP(2*'Valeur de calcul'!$H$8),"très élevée",IF('Prairie permanente 0-20 cm'!$AA137&gt;EXP('Valeur de calcul'!$H$8),"élevée","normal")))))</f>
        <v>#NUM!</v>
      </c>
      <c r="AC137" s="11"/>
      <c r="AD137" s="11" t="e">
        <f t="shared" si="19"/>
        <v>#DIV/0!</v>
      </c>
      <c r="AE137" s="11" t="e">
        <f t="shared" si="20"/>
        <v>#DIV/0!</v>
      </c>
    </row>
    <row r="138" spans="1:31" x14ac:dyDescent="0.25">
      <c r="A138" s="9"/>
      <c r="B138" s="9"/>
      <c r="C138" s="9"/>
      <c r="D138" s="9"/>
      <c r="E138" s="9"/>
      <c r="F138" s="9"/>
      <c r="G138" s="9"/>
      <c r="H138" s="9"/>
      <c r="I138" s="11"/>
      <c r="J138" s="11">
        <f t="shared" si="14"/>
        <v>0</v>
      </c>
      <c r="K138" s="6" t="e">
        <f>ROUND((EXP(LN($B138)*'Valeur de calcul'!$G$4+$C138*'Valeur de calcul'!$G$5+LN($D138)*'Valeur de calcul'!$G$6+LN($E138)*'Valeur de calcul'!$G$7+'Valeur de calcul'!$G$3)/24)/(44/12),3)</f>
        <v>#NUM!</v>
      </c>
      <c r="L138" s="6" t="e">
        <f>ROUND(EXP(LN($K138)-2*'Valeur de calcul'!$G$8),3)</f>
        <v>#NUM!</v>
      </c>
      <c r="M138" s="6" t="e">
        <f>ROUND(EXP(LN($K138)-'Valeur de calcul'!$G$8),3)</f>
        <v>#NUM!</v>
      </c>
      <c r="N138" s="6" t="e">
        <f>ROUND(EXP(LN($K138)+'Valeur de calcul'!$G$8),3)</f>
        <v>#NUM!</v>
      </c>
      <c r="O138" s="6" t="e">
        <f>ROUND(EXP(LN($K138)+2*'Valeur de calcul'!$G$8),3)</f>
        <v>#NUM!</v>
      </c>
      <c r="P138" s="6" t="str">
        <f t="shared" si="15"/>
        <v xml:space="preserve"> </v>
      </c>
      <c r="Q138" s="11"/>
      <c r="R138" s="5" t="e">
        <f>ROUND(EXP((LN($B138)*'Valeur de calcul'!$H$4)+($C138*'Valeur de calcul'!$H$5)+(LN($D138)*'Valeur de calcul'!$H$6)+(LN($E138)*'Valeur de calcul'!$H$7)+'Valeur de calcul'!$H$3),1)</f>
        <v>#NUM!</v>
      </c>
      <c r="S138" s="11" t="e">
        <f>ROUND(EXP(LN($R138)-2*'Valeur de calcul'!$H$8),1)</f>
        <v>#NUM!</v>
      </c>
      <c r="T138" s="11" t="e">
        <f>ROUND(EXP(LN($R138)-1*'Valeur de calcul'!$H$8),1)</f>
        <v>#NUM!</v>
      </c>
      <c r="U138" s="11" t="e">
        <f>ROUND(EXP(LN($R138)+1*'Valeur de calcul'!$H$8),1)</f>
        <v>#NUM!</v>
      </c>
      <c r="V138" s="11" t="e">
        <f>ROUND(EXP(LN($R138)+2*'Valeur de calcul'!$H$8),1)</f>
        <v>#NUM!</v>
      </c>
      <c r="W138" s="11" t="str">
        <f t="shared" si="16"/>
        <v xml:space="preserve"> </v>
      </c>
      <c r="X138" s="11"/>
      <c r="Y138" s="4" t="e">
        <f t="shared" si="17"/>
        <v>#NUM!</v>
      </c>
      <c r="Z138" s="11" t="e">
        <f>IF(Y138=0," ",IF($Y138&lt;EXP(-2*'Valeur de calcul'!$G$8),"très basse", IF('Prairie permanente 0-20 cm'!$Y138&lt;EXP(-1*'Valeur de calcul'!$G$8),"basse",IF('Prairie permanente 0-20 cm'!$Y138&gt;EXP(2*'Valeur de calcul'!$G$8),"très élevée",IF('Prairie permanente 0-20 cm'!$Y138&gt;EXP('Valeur de calcul'!$G$8),"élevée","normal")))))</f>
        <v>#NUM!</v>
      </c>
      <c r="AA138" s="11" t="e">
        <f t="shared" si="18"/>
        <v>#NUM!</v>
      </c>
      <c r="AB138" s="11" t="e">
        <f>IF(AA138=0," ",IF($AA138&lt;EXP(-2*'Valeur de calcul'!$H$8),"très basse", IF('Prairie permanente 0-20 cm'!$AA138&lt;EXP(-1*'Valeur de calcul'!$H$8),"basse",IF('Prairie permanente 0-20 cm'!$AA138&gt;EXP(2*'Valeur de calcul'!$H$8),"très élevée",IF('Prairie permanente 0-20 cm'!$AA138&gt;EXP('Valeur de calcul'!$H$8),"élevée","normal")))))</f>
        <v>#NUM!</v>
      </c>
      <c r="AC138" s="11"/>
      <c r="AD138" s="11" t="e">
        <f t="shared" si="19"/>
        <v>#DIV/0!</v>
      </c>
      <c r="AE138" s="11" t="e">
        <f t="shared" si="20"/>
        <v>#DIV/0!</v>
      </c>
    </row>
    <row r="139" spans="1:31" x14ac:dyDescent="0.25">
      <c r="A139" s="9"/>
      <c r="B139" s="9"/>
      <c r="C139" s="9"/>
      <c r="D139" s="9"/>
      <c r="E139" s="9"/>
      <c r="F139" s="9"/>
      <c r="G139" s="9"/>
      <c r="H139" s="9"/>
      <c r="I139" s="11"/>
      <c r="J139" s="11">
        <f t="shared" si="14"/>
        <v>0</v>
      </c>
      <c r="K139" s="6" t="e">
        <f>ROUND((EXP(LN($B139)*'Valeur de calcul'!$G$4+$C139*'Valeur de calcul'!$G$5+LN($D139)*'Valeur de calcul'!$G$6+LN($E139)*'Valeur de calcul'!$G$7+'Valeur de calcul'!$G$3)/24)/(44/12),3)</f>
        <v>#NUM!</v>
      </c>
      <c r="L139" s="6" t="e">
        <f>ROUND(EXP(LN($K139)-2*'Valeur de calcul'!$G$8),3)</f>
        <v>#NUM!</v>
      </c>
      <c r="M139" s="6" t="e">
        <f>ROUND(EXP(LN($K139)-'Valeur de calcul'!$G$8),3)</f>
        <v>#NUM!</v>
      </c>
      <c r="N139" s="6" t="e">
        <f>ROUND(EXP(LN($K139)+'Valeur de calcul'!$G$8),3)</f>
        <v>#NUM!</v>
      </c>
      <c r="O139" s="6" t="e">
        <f>ROUND(EXP(LN($K139)+2*'Valeur de calcul'!$G$8),3)</f>
        <v>#NUM!</v>
      </c>
      <c r="P139" s="6" t="str">
        <f t="shared" si="15"/>
        <v xml:space="preserve"> </v>
      </c>
      <c r="Q139" s="11"/>
      <c r="R139" s="5" t="e">
        <f>ROUND(EXP((LN($B139)*'Valeur de calcul'!$H$4)+($C139*'Valeur de calcul'!$H$5)+(LN($D139)*'Valeur de calcul'!$H$6)+(LN($E139)*'Valeur de calcul'!$H$7)+'Valeur de calcul'!$H$3),1)</f>
        <v>#NUM!</v>
      </c>
      <c r="S139" s="11" t="e">
        <f>ROUND(EXP(LN($R139)-2*'Valeur de calcul'!$H$8),1)</f>
        <v>#NUM!</v>
      </c>
      <c r="T139" s="11" t="e">
        <f>ROUND(EXP(LN($R139)-1*'Valeur de calcul'!$H$8),1)</f>
        <v>#NUM!</v>
      </c>
      <c r="U139" s="11" t="e">
        <f>ROUND(EXP(LN($R139)+1*'Valeur de calcul'!$H$8),1)</f>
        <v>#NUM!</v>
      </c>
      <c r="V139" s="11" t="e">
        <f>ROUND(EXP(LN($R139)+2*'Valeur de calcul'!$H$8),1)</f>
        <v>#NUM!</v>
      </c>
      <c r="W139" s="11" t="str">
        <f t="shared" si="16"/>
        <v xml:space="preserve"> </v>
      </c>
      <c r="X139" s="11"/>
      <c r="Y139" s="4" t="e">
        <f t="shared" si="17"/>
        <v>#NUM!</v>
      </c>
      <c r="Z139" s="11" t="e">
        <f>IF(Y139=0," ",IF($Y139&lt;EXP(-2*'Valeur de calcul'!$G$8),"très basse", IF('Prairie permanente 0-20 cm'!$Y139&lt;EXP(-1*'Valeur de calcul'!$G$8),"basse",IF('Prairie permanente 0-20 cm'!$Y139&gt;EXP(2*'Valeur de calcul'!$G$8),"très élevée",IF('Prairie permanente 0-20 cm'!$Y139&gt;EXP('Valeur de calcul'!$G$8),"élevée","normal")))))</f>
        <v>#NUM!</v>
      </c>
      <c r="AA139" s="11" t="e">
        <f t="shared" si="18"/>
        <v>#NUM!</v>
      </c>
      <c r="AB139" s="11" t="e">
        <f>IF(AA139=0," ",IF($AA139&lt;EXP(-2*'Valeur de calcul'!$H$8),"très basse", IF('Prairie permanente 0-20 cm'!$AA139&lt;EXP(-1*'Valeur de calcul'!$H$8),"basse",IF('Prairie permanente 0-20 cm'!$AA139&gt;EXP(2*'Valeur de calcul'!$H$8),"très élevée",IF('Prairie permanente 0-20 cm'!$AA139&gt;EXP('Valeur de calcul'!$H$8),"élevée","normal")))))</f>
        <v>#NUM!</v>
      </c>
      <c r="AC139" s="11"/>
      <c r="AD139" s="11" t="e">
        <f t="shared" si="19"/>
        <v>#DIV/0!</v>
      </c>
      <c r="AE139" s="11" t="e">
        <f t="shared" si="20"/>
        <v>#DIV/0!</v>
      </c>
    </row>
    <row r="140" spans="1:31" x14ac:dyDescent="0.25">
      <c r="A140" s="9"/>
      <c r="B140" s="9"/>
      <c r="C140" s="9"/>
      <c r="D140" s="9"/>
      <c r="E140" s="9"/>
      <c r="F140" s="9"/>
      <c r="G140" s="9"/>
      <c r="H140" s="9"/>
      <c r="I140" s="11"/>
      <c r="J140" s="11">
        <f t="shared" si="14"/>
        <v>0</v>
      </c>
      <c r="K140" s="6" t="e">
        <f>ROUND((EXP(LN($B140)*'Valeur de calcul'!$G$4+$C140*'Valeur de calcul'!$G$5+LN($D140)*'Valeur de calcul'!$G$6+LN($E140)*'Valeur de calcul'!$G$7+'Valeur de calcul'!$G$3)/24)/(44/12),3)</f>
        <v>#NUM!</v>
      </c>
      <c r="L140" s="6" t="e">
        <f>ROUND(EXP(LN($K140)-2*'Valeur de calcul'!$G$8),3)</f>
        <v>#NUM!</v>
      </c>
      <c r="M140" s="6" t="e">
        <f>ROUND(EXP(LN($K140)-'Valeur de calcul'!$G$8),3)</f>
        <v>#NUM!</v>
      </c>
      <c r="N140" s="6" t="e">
        <f>ROUND(EXP(LN($K140)+'Valeur de calcul'!$G$8),3)</f>
        <v>#NUM!</v>
      </c>
      <c r="O140" s="6" t="e">
        <f>ROUND(EXP(LN($K140)+2*'Valeur de calcul'!$G$8),3)</f>
        <v>#NUM!</v>
      </c>
      <c r="P140" s="6" t="str">
        <f t="shared" si="15"/>
        <v xml:space="preserve"> </v>
      </c>
      <c r="Q140" s="11"/>
      <c r="R140" s="5" t="e">
        <f>ROUND(EXP((LN($B140)*'Valeur de calcul'!$H$4)+($C140*'Valeur de calcul'!$H$5)+(LN($D140)*'Valeur de calcul'!$H$6)+(LN($E140)*'Valeur de calcul'!$H$7)+'Valeur de calcul'!$H$3),1)</f>
        <v>#NUM!</v>
      </c>
      <c r="S140" s="11" t="e">
        <f>ROUND(EXP(LN($R140)-2*'Valeur de calcul'!$H$8),1)</f>
        <v>#NUM!</v>
      </c>
      <c r="T140" s="11" t="e">
        <f>ROUND(EXP(LN($R140)-1*'Valeur de calcul'!$H$8),1)</f>
        <v>#NUM!</v>
      </c>
      <c r="U140" s="11" t="e">
        <f>ROUND(EXP(LN($R140)+1*'Valeur de calcul'!$H$8),1)</f>
        <v>#NUM!</v>
      </c>
      <c r="V140" s="11" t="e">
        <f>ROUND(EXP(LN($R140)+2*'Valeur de calcul'!$H$8),1)</f>
        <v>#NUM!</v>
      </c>
      <c r="W140" s="11" t="str">
        <f t="shared" si="16"/>
        <v xml:space="preserve"> </v>
      </c>
      <c r="X140" s="11"/>
      <c r="Y140" s="4" t="e">
        <f t="shared" si="17"/>
        <v>#NUM!</v>
      </c>
      <c r="Z140" s="11" t="e">
        <f>IF(Y140=0," ",IF($Y140&lt;EXP(-2*'Valeur de calcul'!$G$8),"très basse", IF('Prairie permanente 0-20 cm'!$Y140&lt;EXP(-1*'Valeur de calcul'!$G$8),"basse",IF('Prairie permanente 0-20 cm'!$Y140&gt;EXP(2*'Valeur de calcul'!$G$8),"très élevée",IF('Prairie permanente 0-20 cm'!$Y140&gt;EXP('Valeur de calcul'!$G$8),"élevée","normal")))))</f>
        <v>#NUM!</v>
      </c>
      <c r="AA140" s="11" t="e">
        <f t="shared" si="18"/>
        <v>#NUM!</v>
      </c>
      <c r="AB140" s="11" t="e">
        <f>IF(AA140=0," ",IF($AA140&lt;EXP(-2*'Valeur de calcul'!$H$8),"très basse", IF('Prairie permanente 0-20 cm'!$AA140&lt;EXP(-1*'Valeur de calcul'!$H$8),"basse",IF('Prairie permanente 0-20 cm'!$AA140&gt;EXP(2*'Valeur de calcul'!$H$8),"très élevée",IF('Prairie permanente 0-20 cm'!$AA140&gt;EXP('Valeur de calcul'!$H$8),"élevée","normal")))))</f>
        <v>#NUM!</v>
      </c>
      <c r="AC140" s="11"/>
      <c r="AD140" s="11" t="e">
        <f t="shared" si="19"/>
        <v>#DIV/0!</v>
      </c>
      <c r="AE140" s="11" t="e">
        <f t="shared" si="20"/>
        <v>#DIV/0!</v>
      </c>
    </row>
    <row r="141" spans="1:31" x14ac:dyDescent="0.25">
      <c r="A141" s="9"/>
      <c r="B141" s="9"/>
      <c r="C141" s="9"/>
      <c r="D141" s="9"/>
      <c r="E141" s="9"/>
      <c r="F141" s="9"/>
      <c r="G141" s="9"/>
      <c r="H141" s="9"/>
      <c r="I141" s="11"/>
      <c r="J141" s="11">
        <f t="shared" si="14"/>
        <v>0</v>
      </c>
      <c r="K141" s="6" t="e">
        <f>ROUND((EXP(LN($B141)*'Valeur de calcul'!$G$4+$C141*'Valeur de calcul'!$G$5+LN($D141)*'Valeur de calcul'!$G$6+LN($E141)*'Valeur de calcul'!$G$7+'Valeur de calcul'!$G$3)/24)/(44/12),3)</f>
        <v>#NUM!</v>
      </c>
      <c r="L141" s="6" t="e">
        <f>ROUND(EXP(LN($K141)-2*'Valeur de calcul'!$G$8),3)</f>
        <v>#NUM!</v>
      </c>
      <c r="M141" s="6" t="e">
        <f>ROUND(EXP(LN($K141)-'Valeur de calcul'!$G$8),3)</f>
        <v>#NUM!</v>
      </c>
      <c r="N141" s="6" t="e">
        <f>ROUND(EXP(LN($K141)+'Valeur de calcul'!$G$8),3)</f>
        <v>#NUM!</v>
      </c>
      <c r="O141" s="6" t="e">
        <f>ROUND(EXP(LN($K141)+2*'Valeur de calcul'!$G$8),3)</f>
        <v>#NUM!</v>
      </c>
      <c r="P141" s="6" t="str">
        <f t="shared" si="15"/>
        <v xml:space="preserve"> </v>
      </c>
      <c r="Q141" s="11"/>
      <c r="R141" s="5" t="e">
        <f>ROUND(EXP((LN($B141)*'Valeur de calcul'!$H$4)+($C141*'Valeur de calcul'!$H$5)+(LN($D141)*'Valeur de calcul'!$H$6)+(LN($E141)*'Valeur de calcul'!$H$7)+'Valeur de calcul'!$H$3),1)</f>
        <v>#NUM!</v>
      </c>
      <c r="S141" s="11" t="e">
        <f>ROUND(EXP(LN($R141)-2*'Valeur de calcul'!$H$8),1)</f>
        <v>#NUM!</v>
      </c>
      <c r="T141" s="11" t="e">
        <f>ROUND(EXP(LN($R141)-1*'Valeur de calcul'!$H$8),1)</f>
        <v>#NUM!</v>
      </c>
      <c r="U141" s="11" t="e">
        <f>ROUND(EXP(LN($R141)+1*'Valeur de calcul'!$H$8),1)</f>
        <v>#NUM!</v>
      </c>
      <c r="V141" s="11" t="e">
        <f>ROUND(EXP(LN($R141)+2*'Valeur de calcul'!$H$8),1)</f>
        <v>#NUM!</v>
      </c>
      <c r="W141" s="11" t="str">
        <f t="shared" si="16"/>
        <v xml:space="preserve"> </v>
      </c>
      <c r="X141" s="11"/>
      <c r="Y141" s="4" t="e">
        <f t="shared" si="17"/>
        <v>#NUM!</v>
      </c>
      <c r="Z141" s="11" t="e">
        <f>IF(Y141=0," ",IF($Y141&lt;EXP(-2*'Valeur de calcul'!$G$8),"très basse", IF('Prairie permanente 0-20 cm'!$Y141&lt;EXP(-1*'Valeur de calcul'!$G$8),"basse",IF('Prairie permanente 0-20 cm'!$Y141&gt;EXP(2*'Valeur de calcul'!$G$8),"très élevée",IF('Prairie permanente 0-20 cm'!$Y141&gt;EXP('Valeur de calcul'!$G$8),"élevée","normal")))))</f>
        <v>#NUM!</v>
      </c>
      <c r="AA141" s="11" t="e">
        <f t="shared" si="18"/>
        <v>#NUM!</v>
      </c>
      <c r="AB141" s="11" t="e">
        <f>IF(AA141=0," ",IF($AA141&lt;EXP(-2*'Valeur de calcul'!$H$8),"très basse", IF('Prairie permanente 0-20 cm'!$AA141&lt;EXP(-1*'Valeur de calcul'!$H$8),"basse",IF('Prairie permanente 0-20 cm'!$AA141&gt;EXP(2*'Valeur de calcul'!$H$8),"très élevée",IF('Prairie permanente 0-20 cm'!$AA141&gt;EXP('Valeur de calcul'!$H$8),"élevée","normal")))))</f>
        <v>#NUM!</v>
      </c>
      <c r="AC141" s="11"/>
      <c r="AD141" s="11" t="e">
        <f t="shared" si="19"/>
        <v>#DIV/0!</v>
      </c>
      <c r="AE141" s="11" t="e">
        <f t="shared" si="20"/>
        <v>#DIV/0!</v>
      </c>
    </row>
    <row r="142" spans="1:31" x14ac:dyDescent="0.25">
      <c r="A142" s="9"/>
      <c r="B142" s="9"/>
      <c r="C142" s="9"/>
      <c r="D142" s="9"/>
      <c r="E142" s="9"/>
      <c r="F142" s="9"/>
      <c r="G142" s="9"/>
      <c r="H142" s="9"/>
      <c r="I142" s="11"/>
      <c r="J142" s="11">
        <f t="shared" si="14"/>
        <v>0</v>
      </c>
      <c r="K142" s="6" t="e">
        <f>ROUND((EXP(LN($B142)*'Valeur de calcul'!$G$4+$C142*'Valeur de calcul'!$G$5+LN($D142)*'Valeur de calcul'!$G$6+LN($E142)*'Valeur de calcul'!$G$7+'Valeur de calcul'!$G$3)/24)/(44/12),3)</f>
        <v>#NUM!</v>
      </c>
      <c r="L142" s="6" t="e">
        <f>ROUND(EXP(LN($K142)-2*'Valeur de calcul'!$G$8),3)</f>
        <v>#NUM!</v>
      </c>
      <c r="M142" s="6" t="e">
        <f>ROUND(EXP(LN($K142)-'Valeur de calcul'!$G$8),3)</f>
        <v>#NUM!</v>
      </c>
      <c r="N142" s="6" t="e">
        <f>ROUND(EXP(LN($K142)+'Valeur de calcul'!$G$8),3)</f>
        <v>#NUM!</v>
      </c>
      <c r="O142" s="6" t="e">
        <f>ROUND(EXP(LN($K142)+2*'Valeur de calcul'!$G$8),3)</f>
        <v>#NUM!</v>
      </c>
      <c r="P142" s="6" t="str">
        <f t="shared" si="15"/>
        <v xml:space="preserve"> </v>
      </c>
      <c r="Q142" s="11"/>
      <c r="R142" s="5" t="e">
        <f>ROUND(EXP((LN($B142)*'Valeur de calcul'!$H$4)+($C142*'Valeur de calcul'!$H$5)+(LN($D142)*'Valeur de calcul'!$H$6)+(LN($E142)*'Valeur de calcul'!$H$7)+'Valeur de calcul'!$H$3),1)</f>
        <v>#NUM!</v>
      </c>
      <c r="S142" s="11" t="e">
        <f>ROUND(EXP(LN($R142)-2*'Valeur de calcul'!$H$8),1)</f>
        <v>#NUM!</v>
      </c>
      <c r="T142" s="11" t="e">
        <f>ROUND(EXP(LN($R142)-1*'Valeur de calcul'!$H$8),1)</f>
        <v>#NUM!</v>
      </c>
      <c r="U142" s="11" t="e">
        <f>ROUND(EXP(LN($R142)+1*'Valeur de calcul'!$H$8),1)</f>
        <v>#NUM!</v>
      </c>
      <c r="V142" s="11" t="e">
        <f>ROUND(EXP(LN($R142)+2*'Valeur de calcul'!$H$8),1)</f>
        <v>#NUM!</v>
      </c>
      <c r="W142" s="11" t="str">
        <f t="shared" si="16"/>
        <v xml:space="preserve"> </v>
      </c>
      <c r="X142" s="11"/>
      <c r="Y142" s="4" t="e">
        <f t="shared" si="17"/>
        <v>#NUM!</v>
      </c>
      <c r="Z142" s="11" t="e">
        <f>IF(Y142=0," ",IF($Y142&lt;EXP(-2*'Valeur de calcul'!$G$8),"très basse", IF('Prairie permanente 0-20 cm'!$Y142&lt;EXP(-1*'Valeur de calcul'!$G$8),"basse",IF('Prairie permanente 0-20 cm'!$Y142&gt;EXP(2*'Valeur de calcul'!$G$8),"très élevée",IF('Prairie permanente 0-20 cm'!$Y142&gt;EXP('Valeur de calcul'!$G$8),"élevée","normal")))))</f>
        <v>#NUM!</v>
      </c>
      <c r="AA142" s="11" t="e">
        <f t="shared" si="18"/>
        <v>#NUM!</v>
      </c>
      <c r="AB142" s="11" t="e">
        <f>IF(AA142=0," ",IF($AA142&lt;EXP(-2*'Valeur de calcul'!$H$8),"très basse", IF('Prairie permanente 0-20 cm'!$AA142&lt;EXP(-1*'Valeur de calcul'!$H$8),"basse",IF('Prairie permanente 0-20 cm'!$AA142&gt;EXP(2*'Valeur de calcul'!$H$8),"très élevée",IF('Prairie permanente 0-20 cm'!$AA142&gt;EXP('Valeur de calcul'!$H$8),"élevée","normal")))))</f>
        <v>#NUM!</v>
      </c>
      <c r="AC142" s="11"/>
      <c r="AD142" s="11" t="e">
        <f t="shared" si="19"/>
        <v>#DIV/0!</v>
      </c>
      <c r="AE142" s="11" t="e">
        <f t="shared" si="20"/>
        <v>#DIV/0!</v>
      </c>
    </row>
    <row r="143" spans="1:31" x14ac:dyDescent="0.25">
      <c r="A143" s="9"/>
      <c r="B143" s="9"/>
      <c r="C143" s="9"/>
      <c r="D143" s="9"/>
      <c r="E143" s="9"/>
      <c r="F143" s="9"/>
      <c r="G143" s="9"/>
      <c r="H143" s="9"/>
      <c r="I143" s="11"/>
      <c r="J143" s="11">
        <f t="shared" si="14"/>
        <v>0</v>
      </c>
      <c r="K143" s="6" t="e">
        <f>ROUND((EXP(LN($B143)*'Valeur de calcul'!$G$4+$C143*'Valeur de calcul'!$G$5+LN($D143)*'Valeur de calcul'!$G$6+LN($E143)*'Valeur de calcul'!$G$7+'Valeur de calcul'!$G$3)/24)/(44/12),3)</f>
        <v>#NUM!</v>
      </c>
      <c r="L143" s="6" t="e">
        <f>ROUND(EXP(LN($K143)-2*'Valeur de calcul'!$G$8),3)</f>
        <v>#NUM!</v>
      </c>
      <c r="M143" s="6" t="e">
        <f>ROUND(EXP(LN($K143)-'Valeur de calcul'!$G$8),3)</f>
        <v>#NUM!</v>
      </c>
      <c r="N143" s="6" t="e">
        <f>ROUND(EXP(LN($K143)+'Valeur de calcul'!$G$8),3)</f>
        <v>#NUM!</v>
      </c>
      <c r="O143" s="6" t="e">
        <f>ROUND(EXP(LN($K143)+2*'Valeur de calcul'!$G$8),3)</f>
        <v>#NUM!</v>
      </c>
      <c r="P143" s="6" t="str">
        <f t="shared" si="15"/>
        <v xml:space="preserve"> </v>
      </c>
      <c r="Q143" s="11"/>
      <c r="R143" s="5" t="e">
        <f>ROUND(EXP((LN($B143)*'Valeur de calcul'!$H$4)+($C143*'Valeur de calcul'!$H$5)+(LN($D143)*'Valeur de calcul'!$H$6)+(LN($E143)*'Valeur de calcul'!$H$7)+'Valeur de calcul'!$H$3),1)</f>
        <v>#NUM!</v>
      </c>
      <c r="S143" s="11" t="e">
        <f>ROUND(EXP(LN($R143)-2*'Valeur de calcul'!$H$8),1)</f>
        <v>#NUM!</v>
      </c>
      <c r="T143" s="11" t="e">
        <f>ROUND(EXP(LN($R143)-1*'Valeur de calcul'!$H$8),1)</f>
        <v>#NUM!</v>
      </c>
      <c r="U143" s="11" t="e">
        <f>ROUND(EXP(LN($R143)+1*'Valeur de calcul'!$H$8),1)</f>
        <v>#NUM!</v>
      </c>
      <c r="V143" s="11" t="e">
        <f>ROUND(EXP(LN($R143)+2*'Valeur de calcul'!$H$8),1)</f>
        <v>#NUM!</v>
      </c>
      <c r="W143" s="11" t="str">
        <f t="shared" si="16"/>
        <v xml:space="preserve"> </v>
      </c>
      <c r="X143" s="11"/>
      <c r="Y143" s="4" t="e">
        <f t="shared" si="17"/>
        <v>#NUM!</v>
      </c>
      <c r="Z143" s="11" t="e">
        <f>IF(Y143=0," ",IF($Y143&lt;EXP(-2*'Valeur de calcul'!$G$8),"très basse", IF('Prairie permanente 0-20 cm'!$Y143&lt;EXP(-1*'Valeur de calcul'!$G$8),"basse",IF('Prairie permanente 0-20 cm'!$Y143&gt;EXP(2*'Valeur de calcul'!$G$8),"très élevée",IF('Prairie permanente 0-20 cm'!$Y143&gt;EXP('Valeur de calcul'!$G$8),"élevée","normal")))))</f>
        <v>#NUM!</v>
      </c>
      <c r="AA143" s="11" t="e">
        <f t="shared" si="18"/>
        <v>#NUM!</v>
      </c>
      <c r="AB143" s="11" t="e">
        <f>IF(AA143=0," ",IF($AA143&lt;EXP(-2*'Valeur de calcul'!$H$8),"très basse", IF('Prairie permanente 0-20 cm'!$AA143&lt;EXP(-1*'Valeur de calcul'!$H$8),"basse",IF('Prairie permanente 0-20 cm'!$AA143&gt;EXP(2*'Valeur de calcul'!$H$8),"très élevée",IF('Prairie permanente 0-20 cm'!$AA143&gt;EXP('Valeur de calcul'!$H$8),"élevée","normal")))))</f>
        <v>#NUM!</v>
      </c>
      <c r="AC143" s="11"/>
      <c r="AD143" s="11" t="e">
        <f t="shared" si="19"/>
        <v>#DIV/0!</v>
      </c>
      <c r="AE143" s="11" t="e">
        <f t="shared" si="20"/>
        <v>#DIV/0!</v>
      </c>
    </row>
    <row r="144" spans="1:31" x14ac:dyDescent="0.25">
      <c r="A144" s="9"/>
      <c r="B144" s="9"/>
      <c r="C144" s="9"/>
      <c r="D144" s="9"/>
      <c r="E144" s="9"/>
      <c r="F144" s="9"/>
      <c r="G144" s="9"/>
      <c r="H144" s="9"/>
      <c r="I144" s="11"/>
      <c r="J144" s="11">
        <f t="shared" si="14"/>
        <v>0</v>
      </c>
      <c r="K144" s="6" t="e">
        <f>ROUND((EXP(LN($B144)*'Valeur de calcul'!$G$4+$C144*'Valeur de calcul'!$G$5+LN($D144)*'Valeur de calcul'!$G$6+LN($E144)*'Valeur de calcul'!$G$7+'Valeur de calcul'!$G$3)/24)/(44/12),3)</f>
        <v>#NUM!</v>
      </c>
      <c r="L144" s="6" t="e">
        <f>ROUND(EXP(LN($K144)-2*'Valeur de calcul'!$G$8),3)</f>
        <v>#NUM!</v>
      </c>
      <c r="M144" s="6" t="e">
        <f>ROUND(EXP(LN($K144)-'Valeur de calcul'!$G$8),3)</f>
        <v>#NUM!</v>
      </c>
      <c r="N144" s="6" t="e">
        <f>ROUND(EXP(LN($K144)+'Valeur de calcul'!$G$8),3)</f>
        <v>#NUM!</v>
      </c>
      <c r="O144" s="6" t="e">
        <f>ROUND(EXP(LN($K144)+2*'Valeur de calcul'!$G$8),3)</f>
        <v>#NUM!</v>
      </c>
      <c r="P144" s="6" t="str">
        <f t="shared" si="15"/>
        <v xml:space="preserve"> </v>
      </c>
      <c r="Q144" s="11"/>
      <c r="R144" s="5" t="e">
        <f>ROUND(EXP((LN($B144)*'Valeur de calcul'!$H$4)+($C144*'Valeur de calcul'!$H$5)+(LN($D144)*'Valeur de calcul'!$H$6)+(LN($E144)*'Valeur de calcul'!$H$7)+'Valeur de calcul'!$H$3),1)</f>
        <v>#NUM!</v>
      </c>
      <c r="S144" s="11" t="e">
        <f>ROUND(EXP(LN($R144)-2*'Valeur de calcul'!$H$8),1)</f>
        <v>#NUM!</v>
      </c>
      <c r="T144" s="11" t="e">
        <f>ROUND(EXP(LN($R144)-1*'Valeur de calcul'!$H$8),1)</f>
        <v>#NUM!</v>
      </c>
      <c r="U144" s="11" t="e">
        <f>ROUND(EXP(LN($R144)+1*'Valeur de calcul'!$H$8),1)</f>
        <v>#NUM!</v>
      </c>
      <c r="V144" s="11" t="e">
        <f>ROUND(EXP(LN($R144)+2*'Valeur de calcul'!$H$8),1)</f>
        <v>#NUM!</v>
      </c>
      <c r="W144" s="11" t="str">
        <f t="shared" si="16"/>
        <v xml:space="preserve"> </v>
      </c>
      <c r="X144" s="11"/>
      <c r="Y144" s="4" t="e">
        <f t="shared" si="17"/>
        <v>#NUM!</v>
      </c>
      <c r="Z144" s="11" t="e">
        <f>IF(Y144=0," ",IF($Y144&lt;EXP(-2*'Valeur de calcul'!$G$8),"très basse", IF('Prairie permanente 0-20 cm'!$Y144&lt;EXP(-1*'Valeur de calcul'!$G$8),"basse",IF('Prairie permanente 0-20 cm'!$Y144&gt;EXP(2*'Valeur de calcul'!$G$8),"très élevée",IF('Prairie permanente 0-20 cm'!$Y144&gt;EXP('Valeur de calcul'!$G$8),"élevée","normal")))))</f>
        <v>#NUM!</v>
      </c>
      <c r="AA144" s="11" t="e">
        <f t="shared" si="18"/>
        <v>#NUM!</v>
      </c>
      <c r="AB144" s="11" t="e">
        <f>IF(AA144=0," ",IF($AA144&lt;EXP(-2*'Valeur de calcul'!$H$8),"très basse", IF('Prairie permanente 0-20 cm'!$AA144&lt;EXP(-1*'Valeur de calcul'!$H$8),"basse",IF('Prairie permanente 0-20 cm'!$AA144&gt;EXP(2*'Valeur de calcul'!$H$8),"très élevée",IF('Prairie permanente 0-20 cm'!$AA144&gt;EXP('Valeur de calcul'!$H$8),"élevée","normal")))))</f>
        <v>#NUM!</v>
      </c>
      <c r="AC144" s="11"/>
      <c r="AD144" s="11" t="e">
        <f t="shared" si="19"/>
        <v>#DIV/0!</v>
      </c>
      <c r="AE144" s="11" t="e">
        <f t="shared" si="20"/>
        <v>#DIV/0!</v>
      </c>
    </row>
    <row r="145" spans="1:31" x14ac:dyDescent="0.25">
      <c r="A145" s="9"/>
      <c r="B145" s="9"/>
      <c r="C145" s="9"/>
      <c r="D145" s="9"/>
      <c r="E145" s="9"/>
      <c r="F145" s="9"/>
      <c r="G145" s="9"/>
      <c r="H145" s="9"/>
      <c r="I145" s="11"/>
      <c r="J145" s="11">
        <f t="shared" si="14"/>
        <v>0</v>
      </c>
      <c r="K145" s="6" t="e">
        <f>ROUND((EXP(LN($B145)*'Valeur de calcul'!$G$4+$C145*'Valeur de calcul'!$G$5+LN($D145)*'Valeur de calcul'!$G$6+LN($E145)*'Valeur de calcul'!$G$7+'Valeur de calcul'!$G$3)/24)/(44/12),3)</f>
        <v>#NUM!</v>
      </c>
      <c r="L145" s="6" t="e">
        <f>ROUND(EXP(LN($K145)-2*'Valeur de calcul'!$G$8),3)</f>
        <v>#NUM!</v>
      </c>
      <c r="M145" s="6" t="e">
        <f>ROUND(EXP(LN($K145)-'Valeur de calcul'!$G$8),3)</f>
        <v>#NUM!</v>
      </c>
      <c r="N145" s="6" t="e">
        <f>ROUND(EXP(LN($K145)+'Valeur de calcul'!$G$8),3)</f>
        <v>#NUM!</v>
      </c>
      <c r="O145" s="6" t="e">
        <f>ROUND(EXP(LN($K145)+2*'Valeur de calcul'!$G$8),3)</f>
        <v>#NUM!</v>
      </c>
      <c r="P145" s="6" t="str">
        <f t="shared" si="15"/>
        <v xml:space="preserve"> </v>
      </c>
      <c r="Q145" s="11"/>
      <c r="R145" s="5" t="e">
        <f>ROUND(EXP((LN($B145)*'Valeur de calcul'!$H$4)+($C145*'Valeur de calcul'!$H$5)+(LN($D145)*'Valeur de calcul'!$H$6)+(LN($E145)*'Valeur de calcul'!$H$7)+'Valeur de calcul'!$H$3),1)</f>
        <v>#NUM!</v>
      </c>
      <c r="S145" s="11" t="e">
        <f>ROUND(EXP(LN($R145)-2*'Valeur de calcul'!$H$8),1)</f>
        <v>#NUM!</v>
      </c>
      <c r="T145" s="11" t="e">
        <f>ROUND(EXP(LN($R145)-1*'Valeur de calcul'!$H$8),1)</f>
        <v>#NUM!</v>
      </c>
      <c r="U145" s="11" t="e">
        <f>ROUND(EXP(LN($R145)+1*'Valeur de calcul'!$H$8),1)</f>
        <v>#NUM!</v>
      </c>
      <c r="V145" s="11" t="e">
        <f>ROUND(EXP(LN($R145)+2*'Valeur de calcul'!$H$8),1)</f>
        <v>#NUM!</v>
      </c>
      <c r="W145" s="11" t="str">
        <f t="shared" si="16"/>
        <v xml:space="preserve"> </v>
      </c>
      <c r="X145" s="11"/>
      <c r="Y145" s="4" t="e">
        <f t="shared" si="17"/>
        <v>#NUM!</v>
      </c>
      <c r="Z145" s="11" t="e">
        <f>IF(Y145=0," ",IF($Y145&lt;EXP(-2*'Valeur de calcul'!$G$8),"très basse", IF('Prairie permanente 0-20 cm'!$Y145&lt;EXP(-1*'Valeur de calcul'!$G$8),"basse",IF('Prairie permanente 0-20 cm'!$Y145&gt;EXP(2*'Valeur de calcul'!$G$8),"très élevée",IF('Prairie permanente 0-20 cm'!$Y145&gt;EXP('Valeur de calcul'!$G$8),"élevée","normal")))))</f>
        <v>#NUM!</v>
      </c>
      <c r="AA145" s="11" t="e">
        <f t="shared" si="18"/>
        <v>#NUM!</v>
      </c>
      <c r="AB145" s="11" t="e">
        <f>IF(AA145=0," ",IF($AA145&lt;EXP(-2*'Valeur de calcul'!$H$8),"très basse", IF('Prairie permanente 0-20 cm'!$AA145&lt;EXP(-1*'Valeur de calcul'!$H$8),"basse",IF('Prairie permanente 0-20 cm'!$AA145&gt;EXP(2*'Valeur de calcul'!$H$8),"très élevée",IF('Prairie permanente 0-20 cm'!$AA145&gt;EXP('Valeur de calcul'!$H$8),"élevée","normal")))))</f>
        <v>#NUM!</v>
      </c>
      <c r="AC145" s="11"/>
      <c r="AD145" s="11" t="e">
        <f t="shared" si="19"/>
        <v>#DIV/0!</v>
      </c>
      <c r="AE145" s="11" t="e">
        <f t="shared" si="20"/>
        <v>#DIV/0!</v>
      </c>
    </row>
    <row r="146" spans="1:31" x14ac:dyDescent="0.25">
      <c r="A146" s="9"/>
      <c r="B146" s="9"/>
      <c r="C146" s="9"/>
      <c r="D146" s="9"/>
      <c r="E146" s="9"/>
      <c r="F146" s="9"/>
      <c r="G146" s="9"/>
      <c r="H146" s="9"/>
      <c r="I146" s="11"/>
      <c r="J146" s="11">
        <f t="shared" si="14"/>
        <v>0</v>
      </c>
      <c r="K146" s="6" t="e">
        <f>ROUND((EXP(LN($B146)*'Valeur de calcul'!$G$4+$C146*'Valeur de calcul'!$G$5+LN($D146)*'Valeur de calcul'!$G$6+LN($E146)*'Valeur de calcul'!$G$7+'Valeur de calcul'!$G$3)/24)/(44/12),3)</f>
        <v>#NUM!</v>
      </c>
      <c r="L146" s="6" t="e">
        <f>ROUND(EXP(LN($K146)-2*'Valeur de calcul'!$G$8),3)</f>
        <v>#NUM!</v>
      </c>
      <c r="M146" s="6" t="e">
        <f>ROUND(EXP(LN($K146)-'Valeur de calcul'!$G$8),3)</f>
        <v>#NUM!</v>
      </c>
      <c r="N146" s="6" t="e">
        <f>ROUND(EXP(LN($K146)+'Valeur de calcul'!$G$8),3)</f>
        <v>#NUM!</v>
      </c>
      <c r="O146" s="6" t="e">
        <f>ROUND(EXP(LN($K146)+2*'Valeur de calcul'!$G$8),3)</f>
        <v>#NUM!</v>
      </c>
      <c r="P146" s="6" t="str">
        <f t="shared" si="15"/>
        <v xml:space="preserve"> </v>
      </c>
      <c r="Q146" s="11"/>
      <c r="R146" s="5" t="e">
        <f>ROUND(EXP((LN($B146)*'Valeur de calcul'!$H$4)+($C146*'Valeur de calcul'!$H$5)+(LN($D146)*'Valeur de calcul'!$H$6)+(LN($E146)*'Valeur de calcul'!$H$7)+'Valeur de calcul'!$H$3),1)</f>
        <v>#NUM!</v>
      </c>
      <c r="S146" s="11" t="e">
        <f>ROUND(EXP(LN($R146)-2*'Valeur de calcul'!$H$8),1)</f>
        <v>#NUM!</v>
      </c>
      <c r="T146" s="11" t="e">
        <f>ROUND(EXP(LN($R146)-1*'Valeur de calcul'!$H$8),1)</f>
        <v>#NUM!</v>
      </c>
      <c r="U146" s="11" t="e">
        <f>ROUND(EXP(LN($R146)+1*'Valeur de calcul'!$H$8),1)</f>
        <v>#NUM!</v>
      </c>
      <c r="V146" s="11" t="e">
        <f>ROUND(EXP(LN($R146)+2*'Valeur de calcul'!$H$8),1)</f>
        <v>#NUM!</v>
      </c>
      <c r="W146" s="11" t="str">
        <f t="shared" si="16"/>
        <v xml:space="preserve"> </v>
      </c>
      <c r="X146" s="11"/>
      <c r="Y146" s="4" t="e">
        <f t="shared" si="17"/>
        <v>#NUM!</v>
      </c>
      <c r="Z146" s="11" t="e">
        <f>IF(Y146=0," ",IF($Y146&lt;EXP(-2*'Valeur de calcul'!$G$8),"très basse", IF('Prairie permanente 0-20 cm'!$Y146&lt;EXP(-1*'Valeur de calcul'!$G$8),"basse",IF('Prairie permanente 0-20 cm'!$Y146&gt;EXP(2*'Valeur de calcul'!$G$8),"très élevée",IF('Prairie permanente 0-20 cm'!$Y146&gt;EXP('Valeur de calcul'!$G$8),"élevée","normal")))))</f>
        <v>#NUM!</v>
      </c>
      <c r="AA146" s="11" t="e">
        <f t="shared" si="18"/>
        <v>#NUM!</v>
      </c>
      <c r="AB146" s="11" t="e">
        <f>IF(AA146=0," ",IF($AA146&lt;EXP(-2*'Valeur de calcul'!$H$8),"très basse", IF('Prairie permanente 0-20 cm'!$AA146&lt;EXP(-1*'Valeur de calcul'!$H$8),"basse",IF('Prairie permanente 0-20 cm'!$AA146&gt;EXP(2*'Valeur de calcul'!$H$8),"très élevée",IF('Prairie permanente 0-20 cm'!$AA146&gt;EXP('Valeur de calcul'!$H$8),"élevée","normal")))))</f>
        <v>#NUM!</v>
      </c>
      <c r="AC146" s="11"/>
      <c r="AD146" s="11" t="e">
        <f t="shared" si="19"/>
        <v>#DIV/0!</v>
      </c>
      <c r="AE146" s="11" t="e">
        <f t="shared" si="20"/>
        <v>#DIV/0!</v>
      </c>
    </row>
    <row r="147" spans="1:31" x14ac:dyDescent="0.25">
      <c r="A147" s="9"/>
      <c r="B147" s="9"/>
      <c r="C147" s="9"/>
      <c r="D147" s="9"/>
      <c r="E147" s="9"/>
      <c r="F147" s="9"/>
      <c r="G147" s="9"/>
      <c r="H147" s="9"/>
      <c r="I147" s="11"/>
      <c r="J147" s="11">
        <f t="shared" si="14"/>
        <v>0</v>
      </c>
      <c r="K147" s="6" t="e">
        <f>ROUND((EXP(LN($B147)*'Valeur de calcul'!$G$4+$C147*'Valeur de calcul'!$G$5+LN($D147)*'Valeur de calcul'!$G$6+LN($E147)*'Valeur de calcul'!$G$7+'Valeur de calcul'!$G$3)/24)/(44/12),3)</f>
        <v>#NUM!</v>
      </c>
      <c r="L147" s="6" t="e">
        <f>ROUND(EXP(LN($K147)-2*'Valeur de calcul'!$G$8),3)</f>
        <v>#NUM!</v>
      </c>
      <c r="M147" s="6" t="e">
        <f>ROUND(EXP(LN($K147)-'Valeur de calcul'!$G$8),3)</f>
        <v>#NUM!</v>
      </c>
      <c r="N147" s="6" t="e">
        <f>ROUND(EXP(LN($K147)+'Valeur de calcul'!$G$8),3)</f>
        <v>#NUM!</v>
      </c>
      <c r="O147" s="6" t="e">
        <f>ROUND(EXP(LN($K147)+2*'Valeur de calcul'!$G$8),3)</f>
        <v>#NUM!</v>
      </c>
      <c r="P147" s="6" t="str">
        <f t="shared" si="15"/>
        <v xml:space="preserve"> </v>
      </c>
      <c r="Q147" s="11"/>
      <c r="R147" s="5" t="e">
        <f>ROUND(EXP((LN($B147)*'Valeur de calcul'!$H$4)+($C147*'Valeur de calcul'!$H$5)+(LN($D147)*'Valeur de calcul'!$H$6)+(LN($E147)*'Valeur de calcul'!$H$7)+'Valeur de calcul'!$H$3),1)</f>
        <v>#NUM!</v>
      </c>
      <c r="S147" s="11" t="e">
        <f>ROUND(EXP(LN($R147)-2*'Valeur de calcul'!$H$8),1)</f>
        <v>#NUM!</v>
      </c>
      <c r="T147" s="11" t="e">
        <f>ROUND(EXP(LN($R147)-1*'Valeur de calcul'!$H$8),1)</f>
        <v>#NUM!</v>
      </c>
      <c r="U147" s="11" t="e">
        <f>ROUND(EXP(LN($R147)+1*'Valeur de calcul'!$H$8),1)</f>
        <v>#NUM!</v>
      </c>
      <c r="V147" s="11" t="e">
        <f>ROUND(EXP(LN($R147)+2*'Valeur de calcul'!$H$8),1)</f>
        <v>#NUM!</v>
      </c>
      <c r="W147" s="11" t="str">
        <f t="shared" si="16"/>
        <v xml:space="preserve"> </v>
      </c>
      <c r="X147" s="11"/>
      <c r="Y147" s="4" t="e">
        <f t="shared" si="17"/>
        <v>#NUM!</v>
      </c>
      <c r="Z147" s="11" t="e">
        <f>IF(Y147=0," ",IF($Y147&lt;EXP(-2*'Valeur de calcul'!$G$8),"très basse", IF('Prairie permanente 0-20 cm'!$Y147&lt;EXP(-1*'Valeur de calcul'!$G$8),"basse",IF('Prairie permanente 0-20 cm'!$Y147&gt;EXP(2*'Valeur de calcul'!$G$8),"très élevée",IF('Prairie permanente 0-20 cm'!$Y147&gt;EXP('Valeur de calcul'!$G$8),"élevée","normal")))))</f>
        <v>#NUM!</v>
      </c>
      <c r="AA147" s="11" t="e">
        <f t="shared" si="18"/>
        <v>#NUM!</v>
      </c>
      <c r="AB147" s="11" t="e">
        <f>IF(AA147=0," ",IF($AA147&lt;EXP(-2*'Valeur de calcul'!$H$8),"très basse", IF('Prairie permanente 0-20 cm'!$AA147&lt;EXP(-1*'Valeur de calcul'!$H$8),"basse",IF('Prairie permanente 0-20 cm'!$AA147&gt;EXP(2*'Valeur de calcul'!$H$8),"très élevée",IF('Prairie permanente 0-20 cm'!$AA147&gt;EXP('Valeur de calcul'!$H$8),"élevée","normal")))))</f>
        <v>#NUM!</v>
      </c>
      <c r="AC147" s="11"/>
      <c r="AD147" s="11" t="e">
        <f t="shared" si="19"/>
        <v>#DIV/0!</v>
      </c>
      <c r="AE147" s="11" t="e">
        <f t="shared" si="20"/>
        <v>#DIV/0!</v>
      </c>
    </row>
    <row r="148" spans="1:31" x14ac:dyDescent="0.25">
      <c r="A148" s="9"/>
      <c r="B148" s="9"/>
      <c r="C148" s="9"/>
      <c r="D148" s="9"/>
      <c r="E148" s="9"/>
      <c r="F148" s="9"/>
      <c r="G148" s="9"/>
      <c r="H148" s="9"/>
      <c r="I148" s="11"/>
      <c r="J148" s="11">
        <f t="shared" si="14"/>
        <v>0</v>
      </c>
      <c r="K148" s="6" t="e">
        <f>ROUND((EXP(LN($B148)*'Valeur de calcul'!$G$4+$C148*'Valeur de calcul'!$G$5+LN($D148)*'Valeur de calcul'!$G$6+LN($E148)*'Valeur de calcul'!$G$7+'Valeur de calcul'!$G$3)/24)/(44/12),3)</f>
        <v>#NUM!</v>
      </c>
      <c r="L148" s="6" t="e">
        <f>ROUND(EXP(LN($K148)-2*'Valeur de calcul'!$G$8),3)</f>
        <v>#NUM!</v>
      </c>
      <c r="M148" s="6" t="e">
        <f>ROUND(EXP(LN($K148)-'Valeur de calcul'!$G$8),3)</f>
        <v>#NUM!</v>
      </c>
      <c r="N148" s="6" t="e">
        <f>ROUND(EXP(LN($K148)+'Valeur de calcul'!$G$8),3)</f>
        <v>#NUM!</v>
      </c>
      <c r="O148" s="6" t="e">
        <f>ROUND(EXP(LN($K148)+2*'Valeur de calcul'!$G$8),3)</f>
        <v>#NUM!</v>
      </c>
      <c r="P148" s="6" t="str">
        <f t="shared" si="15"/>
        <v xml:space="preserve"> </v>
      </c>
      <c r="Q148" s="11"/>
      <c r="R148" s="5" t="e">
        <f>ROUND(EXP((LN($B148)*'Valeur de calcul'!$H$4)+($C148*'Valeur de calcul'!$H$5)+(LN($D148)*'Valeur de calcul'!$H$6)+(LN($E148)*'Valeur de calcul'!$H$7)+'Valeur de calcul'!$H$3),1)</f>
        <v>#NUM!</v>
      </c>
      <c r="S148" s="11" t="e">
        <f>ROUND(EXP(LN($R148)-2*'Valeur de calcul'!$H$8),1)</f>
        <v>#NUM!</v>
      </c>
      <c r="T148" s="11" t="e">
        <f>ROUND(EXP(LN($R148)-1*'Valeur de calcul'!$H$8),1)</f>
        <v>#NUM!</v>
      </c>
      <c r="U148" s="11" t="e">
        <f>ROUND(EXP(LN($R148)+1*'Valeur de calcul'!$H$8),1)</f>
        <v>#NUM!</v>
      </c>
      <c r="V148" s="11" t="e">
        <f>ROUND(EXP(LN($R148)+2*'Valeur de calcul'!$H$8),1)</f>
        <v>#NUM!</v>
      </c>
      <c r="W148" s="11" t="str">
        <f t="shared" si="16"/>
        <v xml:space="preserve"> </v>
      </c>
      <c r="X148" s="11"/>
      <c r="Y148" s="4" t="e">
        <f t="shared" si="17"/>
        <v>#NUM!</v>
      </c>
      <c r="Z148" s="11" t="e">
        <f>IF(Y148=0," ",IF($Y148&lt;EXP(-2*'Valeur de calcul'!$G$8),"très basse", IF('Prairie permanente 0-20 cm'!$Y148&lt;EXP(-1*'Valeur de calcul'!$G$8),"basse",IF('Prairie permanente 0-20 cm'!$Y148&gt;EXP(2*'Valeur de calcul'!$G$8),"très élevée",IF('Prairie permanente 0-20 cm'!$Y148&gt;EXP('Valeur de calcul'!$G$8),"élevée","normal")))))</f>
        <v>#NUM!</v>
      </c>
      <c r="AA148" s="11" t="e">
        <f t="shared" si="18"/>
        <v>#NUM!</v>
      </c>
      <c r="AB148" s="11" t="e">
        <f>IF(AA148=0," ",IF($AA148&lt;EXP(-2*'Valeur de calcul'!$H$8),"très basse", IF('Prairie permanente 0-20 cm'!$AA148&lt;EXP(-1*'Valeur de calcul'!$H$8),"basse",IF('Prairie permanente 0-20 cm'!$AA148&gt;EXP(2*'Valeur de calcul'!$H$8),"très élevée",IF('Prairie permanente 0-20 cm'!$AA148&gt;EXP('Valeur de calcul'!$H$8),"élevée","normal")))))</f>
        <v>#NUM!</v>
      </c>
      <c r="AC148" s="11"/>
      <c r="AD148" s="11" t="e">
        <f t="shared" si="19"/>
        <v>#DIV/0!</v>
      </c>
      <c r="AE148" s="11" t="e">
        <f t="shared" si="20"/>
        <v>#DIV/0!</v>
      </c>
    </row>
    <row r="149" spans="1:31" x14ac:dyDescent="0.25">
      <c r="A149" s="9"/>
      <c r="B149" s="9"/>
      <c r="C149" s="9"/>
      <c r="D149" s="9"/>
      <c r="E149" s="9"/>
      <c r="F149" s="9"/>
      <c r="G149" s="9"/>
      <c r="H149" s="9"/>
      <c r="I149" s="11"/>
      <c r="J149" s="11">
        <f t="shared" si="14"/>
        <v>0</v>
      </c>
      <c r="K149" s="6" t="e">
        <f>ROUND((EXP(LN($B149)*'Valeur de calcul'!$G$4+$C149*'Valeur de calcul'!$G$5+LN($D149)*'Valeur de calcul'!$G$6+LN($E149)*'Valeur de calcul'!$G$7+'Valeur de calcul'!$G$3)/24)/(44/12),3)</f>
        <v>#NUM!</v>
      </c>
      <c r="L149" s="6" t="e">
        <f>ROUND(EXP(LN($K149)-2*'Valeur de calcul'!$G$8),3)</f>
        <v>#NUM!</v>
      </c>
      <c r="M149" s="6" t="e">
        <f>ROUND(EXP(LN($K149)-'Valeur de calcul'!$G$8),3)</f>
        <v>#NUM!</v>
      </c>
      <c r="N149" s="6" t="e">
        <f>ROUND(EXP(LN($K149)+'Valeur de calcul'!$G$8),3)</f>
        <v>#NUM!</v>
      </c>
      <c r="O149" s="6" t="e">
        <f>ROUND(EXP(LN($K149)+2*'Valeur de calcul'!$G$8),3)</f>
        <v>#NUM!</v>
      </c>
      <c r="P149" s="6" t="str">
        <f t="shared" si="15"/>
        <v xml:space="preserve"> </v>
      </c>
      <c r="Q149" s="11"/>
      <c r="R149" s="5" t="e">
        <f>ROUND(EXP((LN($B149)*'Valeur de calcul'!$H$4)+($C149*'Valeur de calcul'!$H$5)+(LN($D149)*'Valeur de calcul'!$H$6)+(LN($E149)*'Valeur de calcul'!$H$7)+'Valeur de calcul'!$H$3),1)</f>
        <v>#NUM!</v>
      </c>
      <c r="S149" s="11" t="e">
        <f>ROUND(EXP(LN($R149)-2*'Valeur de calcul'!$H$8),1)</f>
        <v>#NUM!</v>
      </c>
      <c r="T149" s="11" t="e">
        <f>ROUND(EXP(LN($R149)-1*'Valeur de calcul'!$H$8),1)</f>
        <v>#NUM!</v>
      </c>
      <c r="U149" s="11" t="e">
        <f>ROUND(EXP(LN($R149)+1*'Valeur de calcul'!$H$8),1)</f>
        <v>#NUM!</v>
      </c>
      <c r="V149" s="11" t="e">
        <f>ROUND(EXP(LN($R149)+2*'Valeur de calcul'!$H$8),1)</f>
        <v>#NUM!</v>
      </c>
      <c r="W149" s="11" t="str">
        <f t="shared" si="16"/>
        <v xml:space="preserve"> </v>
      </c>
      <c r="X149" s="11"/>
      <c r="Y149" s="4" t="e">
        <f t="shared" si="17"/>
        <v>#NUM!</v>
      </c>
      <c r="Z149" s="11" t="e">
        <f>IF(Y149=0," ",IF($Y149&lt;EXP(-2*'Valeur de calcul'!$G$8),"très basse", IF('Prairie permanente 0-20 cm'!$Y149&lt;EXP(-1*'Valeur de calcul'!$G$8),"basse",IF('Prairie permanente 0-20 cm'!$Y149&gt;EXP(2*'Valeur de calcul'!$G$8),"très élevée",IF('Prairie permanente 0-20 cm'!$Y149&gt;EXP('Valeur de calcul'!$G$8),"élevée","normal")))))</f>
        <v>#NUM!</v>
      </c>
      <c r="AA149" s="11" t="e">
        <f t="shared" si="18"/>
        <v>#NUM!</v>
      </c>
      <c r="AB149" s="11" t="e">
        <f>IF(AA149=0," ",IF($AA149&lt;EXP(-2*'Valeur de calcul'!$H$8),"très basse", IF('Prairie permanente 0-20 cm'!$AA149&lt;EXP(-1*'Valeur de calcul'!$H$8),"basse",IF('Prairie permanente 0-20 cm'!$AA149&gt;EXP(2*'Valeur de calcul'!$H$8),"très élevée",IF('Prairie permanente 0-20 cm'!$AA149&gt;EXP('Valeur de calcul'!$H$8),"élevée","normal")))))</f>
        <v>#NUM!</v>
      </c>
      <c r="AC149" s="11"/>
      <c r="AD149" s="11" t="e">
        <f t="shared" si="19"/>
        <v>#DIV/0!</v>
      </c>
      <c r="AE149" s="11" t="e">
        <f t="shared" si="20"/>
        <v>#DIV/0!</v>
      </c>
    </row>
    <row r="150" spans="1:31" x14ac:dyDescent="0.25">
      <c r="A150" s="9"/>
      <c r="B150" s="9"/>
      <c r="C150" s="9"/>
      <c r="D150" s="9"/>
      <c r="E150" s="9"/>
      <c r="F150" s="9"/>
      <c r="G150" s="9"/>
      <c r="H150" s="9"/>
      <c r="I150" s="11"/>
      <c r="J150" s="11">
        <f t="shared" si="14"/>
        <v>0</v>
      </c>
      <c r="K150" s="6" t="e">
        <f>ROUND((EXP(LN($B150)*'Valeur de calcul'!$G$4+$C150*'Valeur de calcul'!$G$5+LN($D150)*'Valeur de calcul'!$G$6+LN($E150)*'Valeur de calcul'!$G$7+'Valeur de calcul'!$G$3)/24)/(44/12),3)</f>
        <v>#NUM!</v>
      </c>
      <c r="L150" s="6" t="e">
        <f>ROUND(EXP(LN($K150)-2*'Valeur de calcul'!$G$8),3)</f>
        <v>#NUM!</v>
      </c>
      <c r="M150" s="6" t="e">
        <f>ROUND(EXP(LN($K150)-'Valeur de calcul'!$G$8),3)</f>
        <v>#NUM!</v>
      </c>
      <c r="N150" s="6" t="e">
        <f>ROUND(EXP(LN($K150)+'Valeur de calcul'!$G$8),3)</f>
        <v>#NUM!</v>
      </c>
      <c r="O150" s="6" t="e">
        <f>ROUND(EXP(LN($K150)+2*'Valeur de calcul'!$G$8),3)</f>
        <v>#NUM!</v>
      </c>
      <c r="P150" s="6" t="str">
        <f t="shared" si="15"/>
        <v xml:space="preserve"> </v>
      </c>
      <c r="Q150" s="11"/>
      <c r="R150" s="5" t="e">
        <f>ROUND(EXP((LN($B150)*'Valeur de calcul'!$H$4)+($C150*'Valeur de calcul'!$H$5)+(LN($D150)*'Valeur de calcul'!$H$6)+(LN($E150)*'Valeur de calcul'!$H$7)+'Valeur de calcul'!$H$3),1)</f>
        <v>#NUM!</v>
      </c>
      <c r="S150" s="11" t="e">
        <f>ROUND(EXP(LN($R150)-2*'Valeur de calcul'!$H$8),1)</f>
        <v>#NUM!</v>
      </c>
      <c r="T150" s="11" t="e">
        <f>ROUND(EXP(LN($R150)-1*'Valeur de calcul'!$H$8),1)</f>
        <v>#NUM!</v>
      </c>
      <c r="U150" s="11" t="e">
        <f>ROUND(EXP(LN($R150)+1*'Valeur de calcul'!$H$8),1)</f>
        <v>#NUM!</v>
      </c>
      <c r="V150" s="11" t="e">
        <f>ROUND(EXP(LN($R150)+2*'Valeur de calcul'!$H$8),1)</f>
        <v>#NUM!</v>
      </c>
      <c r="W150" s="11" t="str">
        <f t="shared" si="16"/>
        <v xml:space="preserve"> </v>
      </c>
      <c r="X150" s="11"/>
      <c r="Y150" s="4" t="e">
        <f t="shared" si="17"/>
        <v>#NUM!</v>
      </c>
      <c r="Z150" s="11" t="e">
        <f>IF(Y150=0," ",IF($Y150&lt;EXP(-2*'Valeur de calcul'!$G$8),"très basse", IF('Prairie permanente 0-20 cm'!$Y150&lt;EXP(-1*'Valeur de calcul'!$G$8),"basse",IF('Prairie permanente 0-20 cm'!$Y150&gt;EXP(2*'Valeur de calcul'!$G$8),"très élevée",IF('Prairie permanente 0-20 cm'!$Y150&gt;EXP('Valeur de calcul'!$G$8),"élevée","normal")))))</f>
        <v>#NUM!</v>
      </c>
      <c r="AA150" s="11" t="e">
        <f t="shared" si="18"/>
        <v>#NUM!</v>
      </c>
      <c r="AB150" s="11" t="e">
        <f>IF(AA150=0," ",IF($AA150&lt;EXP(-2*'Valeur de calcul'!$H$8),"très basse", IF('Prairie permanente 0-20 cm'!$AA150&lt;EXP(-1*'Valeur de calcul'!$H$8),"basse",IF('Prairie permanente 0-20 cm'!$AA150&gt;EXP(2*'Valeur de calcul'!$H$8),"très élevée",IF('Prairie permanente 0-20 cm'!$AA150&gt;EXP('Valeur de calcul'!$H$8),"élevée","normal")))))</f>
        <v>#NUM!</v>
      </c>
      <c r="AC150" s="11"/>
      <c r="AD150" s="11" t="e">
        <f t="shared" si="19"/>
        <v>#DIV/0!</v>
      </c>
      <c r="AE150" s="11" t="e">
        <f t="shared" si="20"/>
        <v>#DIV/0!</v>
      </c>
    </row>
    <row r="151" spans="1:31" x14ac:dyDescent="0.25">
      <c r="A151" s="9"/>
      <c r="B151" s="9"/>
      <c r="C151" s="9"/>
      <c r="D151" s="9"/>
      <c r="E151" s="9"/>
      <c r="F151" s="9"/>
      <c r="G151" s="9"/>
      <c r="H151" s="9"/>
      <c r="I151" s="11"/>
      <c r="J151" s="11">
        <f t="shared" si="14"/>
        <v>0</v>
      </c>
      <c r="K151" s="6" t="e">
        <f>ROUND((EXP(LN($B151)*'Valeur de calcul'!$G$4+$C151*'Valeur de calcul'!$G$5+LN($D151)*'Valeur de calcul'!$G$6+LN($E151)*'Valeur de calcul'!$G$7+'Valeur de calcul'!$G$3)/24)/(44/12),3)</f>
        <v>#NUM!</v>
      </c>
      <c r="L151" s="6" t="e">
        <f>ROUND(EXP(LN($K151)-2*'Valeur de calcul'!$G$8),3)</f>
        <v>#NUM!</v>
      </c>
      <c r="M151" s="6" t="e">
        <f>ROUND(EXP(LN($K151)-'Valeur de calcul'!$G$8),3)</f>
        <v>#NUM!</v>
      </c>
      <c r="N151" s="6" t="e">
        <f>ROUND(EXP(LN($K151)+'Valeur de calcul'!$G$8),3)</f>
        <v>#NUM!</v>
      </c>
      <c r="O151" s="6" t="e">
        <f>ROUND(EXP(LN($K151)+2*'Valeur de calcul'!$G$8),3)</f>
        <v>#NUM!</v>
      </c>
      <c r="P151" s="6" t="str">
        <f t="shared" si="15"/>
        <v xml:space="preserve"> </v>
      </c>
      <c r="Q151" s="11"/>
      <c r="R151" s="5" t="e">
        <f>ROUND(EXP((LN($B151)*'Valeur de calcul'!$H$4)+($C151*'Valeur de calcul'!$H$5)+(LN($D151)*'Valeur de calcul'!$H$6)+(LN($E151)*'Valeur de calcul'!$H$7)+'Valeur de calcul'!$H$3),1)</f>
        <v>#NUM!</v>
      </c>
      <c r="S151" s="11" t="e">
        <f>ROUND(EXP(LN($R151)-2*'Valeur de calcul'!$H$8),1)</f>
        <v>#NUM!</v>
      </c>
      <c r="T151" s="11" t="e">
        <f>ROUND(EXP(LN($R151)-1*'Valeur de calcul'!$H$8),1)</f>
        <v>#NUM!</v>
      </c>
      <c r="U151" s="11" t="e">
        <f>ROUND(EXP(LN($R151)+1*'Valeur de calcul'!$H$8),1)</f>
        <v>#NUM!</v>
      </c>
      <c r="V151" s="11" t="e">
        <f>ROUND(EXP(LN($R151)+2*'Valeur de calcul'!$H$8),1)</f>
        <v>#NUM!</v>
      </c>
      <c r="W151" s="11" t="str">
        <f t="shared" si="16"/>
        <v xml:space="preserve"> </v>
      </c>
      <c r="X151" s="11"/>
      <c r="Y151" s="4" t="e">
        <f t="shared" si="17"/>
        <v>#NUM!</v>
      </c>
      <c r="Z151" s="11" t="e">
        <f>IF(Y151=0," ",IF($Y151&lt;EXP(-2*'Valeur de calcul'!$G$8),"très basse", IF('Prairie permanente 0-20 cm'!$Y151&lt;EXP(-1*'Valeur de calcul'!$G$8),"basse",IF('Prairie permanente 0-20 cm'!$Y151&gt;EXP(2*'Valeur de calcul'!$G$8),"très élevée",IF('Prairie permanente 0-20 cm'!$Y151&gt;EXP('Valeur de calcul'!$G$8),"élevée","normal")))))</f>
        <v>#NUM!</v>
      </c>
      <c r="AA151" s="11" t="e">
        <f t="shared" si="18"/>
        <v>#NUM!</v>
      </c>
      <c r="AB151" s="11" t="e">
        <f>IF(AA151=0," ",IF($AA151&lt;EXP(-2*'Valeur de calcul'!$H$8),"très basse", IF('Prairie permanente 0-20 cm'!$AA151&lt;EXP(-1*'Valeur de calcul'!$H$8),"basse",IF('Prairie permanente 0-20 cm'!$AA151&gt;EXP(2*'Valeur de calcul'!$H$8),"très élevée",IF('Prairie permanente 0-20 cm'!$AA151&gt;EXP('Valeur de calcul'!$H$8),"élevée","normal")))))</f>
        <v>#NUM!</v>
      </c>
      <c r="AC151" s="11"/>
      <c r="AD151" s="11" t="e">
        <f t="shared" si="19"/>
        <v>#DIV/0!</v>
      </c>
      <c r="AE151" s="11" t="e">
        <f t="shared" si="20"/>
        <v>#DIV/0!</v>
      </c>
    </row>
    <row r="152" spans="1:31" x14ac:dyDescent="0.25">
      <c r="A152" s="9"/>
      <c r="B152" s="9"/>
      <c r="C152" s="9"/>
      <c r="D152" s="9"/>
      <c r="E152" s="9"/>
      <c r="F152" s="9"/>
      <c r="G152" s="9"/>
      <c r="H152" s="9"/>
      <c r="I152" s="11"/>
      <c r="J152" s="11">
        <f t="shared" si="14"/>
        <v>0</v>
      </c>
      <c r="K152" s="6" t="e">
        <f>ROUND((EXP(LN($B152)*'Valeur de calcul'!$G$4+$C152*'Valeur de calcul'!$G$5+LN($D152)*'Valeur de calcul'!$G$6+LN($E152)*'Valeur de calcul'!$G$7+'Valeur de calcul'!$G$3)/24)/(44/12),3)</f>
        <v>#NUM!</v>
      </c>
      <c r="L152" s="6" t="e">
        <f>ROUND(EXP(LN($K152)-2*'Valeur de calcul'!$G$8),3)</f>
        <v>#NUM!</v>
      </c>
      <c r="M152" s="6" t="e">
        <f>ROUND(EXP(LN($K152)-'Valeur de calcul'!$G$8),3)</f>
        <v>#NUM!</v>
      </c>
      <c r="N152" s="6" t="e">
        <f>ROUND(EXP(LN($K152)+'Valeur de calcul'!$G$8),3)</f>
        <v>#NUM!</v>
      </c>
      <c r="O152" s="6" t="e">
        <f>ROUND(EXP(LN($K152)+2*'Valeur de calcul'!$G$8),3)</f>
        <v>#NUM!</v>
      </c>
      <c r="P152" s="6" t="str">
        <f t="shared" si="15"/>
        <v xml:space="preserve"> </v>
      </c>
      <c r="Q152" s="11"/>
      <c r="R152" s="5" t="e">
        <f>ROUND(EXP((LN($B152)*'Valeur de calcul'!$H$4)+($C152*'Valeur de calcul'!$H$5)+(LN($D152)*'Valeur de calcul'!$H$6)+(LN($E152)*'Valeur de calcul'!$H$7)+'Valeur de calcul'!$H$3),1)</f>
        <v>#NUM!</v>
      </c>
      <c r="S152" s="11" t="e">
        <f>ROUND(EXP(LN($R152)-2*'Valeur de calcul'!$H$8),1)</f>
        <v>#NUM!</v>
      </c>
      <c r="T152" s="11" t="e">
        <f>ROUND(EXP(LN($R152)-1*'Valeur de calcul'!$H$8),1)</f>
        <v>#NUM!</v>
      </c>
      <c r="U152" s="11" t="e">
        <f>ROUND(EXP(LN($R152)+1*'Valeur de calcul'!$H$8),1)</f>
        <v>#NUM!</v>
      </c>
      <c r="V152" s="11" t="e">
        <f>ROUND(EXP(LN($R152)+2*'Valeur de calcul'!$H$8),1)</f>
        <v>#NUM!</v>
      </c>
      <c r="W152" s="11" t="str">
        <f t="shared" si="16"/>
        <v xml:space="preserve"> </v>
      </c>
      <c r="X152" s="11"/>
      <c r="Y152" s="4" t="e">
        <f t="shared" si="17"/>
        <v>#NUM!</v>
      </c>
      <c r="Z152" s="11" t="e">
        <f>IF(Y152=0," ",IF($Y152&lt;EXP(-2*'Valeur de calcul'!$G$8),"très basse", IF('Prairie permanente 0-20 cm'!$Y152&lt;EXP(-1*'Valeur de calcul'!$G$8),"basse",IF('Prairie permanente 0-20 cm'!$Y152&gt;EXP(2*'Valeur de calcul'!$G$8),"très élevée",IF('Prairie permanente 0-20 cm'!$Y152&gt;EXP('Valeur de calcul'!$G$8),"élevée","normal")))))</f>
        <v>#NUM!</v>
      </c>
      <c r="AA152" s="11" t="e">
        <f t="shared" si="18"/>
        <v>#NUM!</v>
      </c>
      <c r="AB152" s="11" t="e">
        <f>IF(AA152=0," ",IF($AA152&lt;EXP(-2*'Valeur de calcul'!$H$8),"très basse", IF('Prairie permanente 0-20 cm'!$AA152&lt;EXP(-1*'Valeur de calcul'!$H$8),"basse",IF('Prairie permanente 0-20 cm'!$AA152&gt;EXP(2*'Valeur de calcul'!$H$8),"très élevée",IF('Prairie permanente 0-20 cm'!$AA152&gt;EXP('Valeur de calcul'!$H$8),"élevée","normal")))))</f>
        <v>#NUM!</v>
      </c>
      <c r="AC152" s="11"/>
      <c r="AD152" s="11" t="e">
        <f t="shared" si="19"/>
        <v>#DIV/0!</v>
      </c>
      <c r="AE152" s="11" t="e">
        <f t="shared" si="20"/>
        <v>#DIV/0!</v>
      </c>
    </row>
    <row r="153" spans="1:31" x14ac:dyDescent="0.25">
      <c r="A153" s="9"/>
      <c r="B153" s="9"/>
      <c r="C153" s="9"/>
      <c r="D153" s="9"/>
      <c r="E153" s="9"/>
      <c r="F153" s="9"/>
      <c r="G153" s="9"/>
      <c r="H153" s="9"/>
      <c r="I153" s="11"/>
      <c r="J153" s="11">
        <f t="shared" si="14"/>
        <v>0</v>
      </c>
      <c r="K153" s="6" t="e">
        <f>ROUND((EXP(LN($B153)*'Valeur de calcul'!$G$4+$C153*'Valeur de calcul'!$G$5+LN($D153)*'Valeur de calcul'!$G$6+LN($E153)*'Valeur de calcul'!$G$7+'Valeur de calcul'!$G$3)/24)/(44/12),3)</f>
        <v>#NUM!</v>
      </c>
      <c r="L153" s="6" t="e">
        <f>ROUND(EXP(LN($K153)-2*'Valeur de calcul'!$G$8),3)</f>
        <v>#NUM!</v>
      </c>
      <c r="M153" s="6" t="e">
        <f>ROUND(EXP(LN($K153)-'Valeur de calcul'!$G$8),3)</f>
        <v>#NUM!</v>
      </c>
      <c r="N153" s="6" t="e">
        <f>ROUND(EXP(LN($K153)+'Valeur de calcul'!$G$8),3)</f>
        <v>#NUM!</v>
      </c>
      <c r="O153" s="6" t="e">
        <f>ROUND(EXP(LN($K153)+2*'Valeur de calcul'!$G$8),3)</f>
        <v>#NUM!</v>
      </c>
      <c r="P153" s="6" t="str">
        <f t="shared" si="15"/>
        <v xml:space="preserve"> </v>
      </c>
      <c r="Q153" s="11"/>
      <c r="R153" s="5" t="e">
        <f>ROUND(EXP((LN($B153)*'Valeur de calcul'!$H$4)+($C153*'Valeur de calcul'!$H$5)+(LN($D153)*'Valeur de calcul'!$H$6)+(LN($E153)*'Valeur de calcul'!$H$7)+'Valeur de calcul'!$H$3),1)</f>
        <v>#NUM!</v>
      </c>
      <c r="S153" s="11" t="e">
        <f>ROUND(EXP(LN($R153)-2*'Valeur de calcul'!$H$8),1)</f>
        <v>#NUM!</v>
      </c>
      <c r="T153" s="11" t="e">
        <f>ROUND(EXP(LN($R153)-1*'Valeur de calcul'!$H$8),1)</f>
        <v>#NUM!</v>
      </c>
      <c r="U153" s="11" t="e">
        <f>ROUND(EXP(LN($R153)+1*'Valeur de calcul'!$H$8),1)</f>
        <v>#NUM!</v>
      </c>
      <c r="V153" s="11" t="e">
        <f>ROUND(EXP(LN($R153)+2*'Valeur de calcul'!$H$8),1)</f>
        <v>#NUM!</v>
      </c>
      <c r="W153" s="11" t="str">
        <f t="shared" si="16"/>
        <v xml:space="preserve"> </v>
      </c>
      <c r="X153" s="11"/>
      <c r="Y153" s="4" t="e">
        <f t="shared" si="17"/>
        <v>#NUM!</v>
      </c>
      <c r="Z153" s="11" t="e">
        <f>IF(Y153=0," ",IF($Y153&lt;EXP(-2*'Valeur de calcul'!$G$8),"très basse", IF('Prairie permanente 0-20 cm'!$Y153&lt;EXP(-1*'Valeur de calcul'!$G$8),"basse",IF('Prairie permanente 0-20 cm'!$Y153&gt;EXP(2*'Valeur de calcul'!$G$8),"très élevée",IF('Prairie permanente 0-20 cm'!$Y153&gt;EXP('Valeur de calcul'!$G$8),"élevée","normal")))))</f>
        <v>#NUM!</v>
      </c>
      <c r="AA153" s="11" t="e">
        <f t="shared" si="18"/>
        <v>#NUM!</v>
      </c>
      <c r="AB153" s="11" t="e">
        <f>IF(AA153=0," ",IF($AA153&lt;EXP(-2*'Valeur de calcul'!$H$8),"très basse", IF('Prairie permanente 0-20 cm'!$AA153&lt;EXP(-1*'Valeur de calcul'!$H$8),"basse",IF('Prairie permanente 0-20 cm'!$AA153&gt;EXP(2*'Valeur de calcul'!$H$8),"très élevée",IF('Prairie permanente 0-20 cm'!$AA153&gt;EXP('Valeur de calcul'!$H$8),"élevée","normal")))))</f>
        <v>#NUM!</v>
      </c>
      <c r="AC153" s="11"/>
      <c r="AD153" s="11" t="e">
        <f t="shared" si="19"/>
        <v>#DIV/0!</v>
      </c>
      <c r="AE153" s="11" t="e">
        <f t="shared" si="20"/>
        <v>#DIV/0!</v>
      </c>
    </row>
    <row r="154" spans="1:31" x14ac:dyDescent="0.25">
      <c r="A154" s="9"/>
      <c r="B154" s="9"/>
      <c r="C154" s="9"/>
      <c r="D154" s="9"/>
      <c r="E154" s="9"/>
      <c r="F154" s="9"/>
      <c r="G154" s="9"/>
      <c r="H154" s="9"/>
      <c r="I154" s="11"/>
      <c r="J154" s="11">
        <f t="shared" si="14"/>
        <v>0</v>
      </c>
      <c r="K154" s="6" t="e">
        <f>ROUND((EXP(LN($B154)*'Valeur de calcul'!$G$4+$C154*'Valeur de calcul'!$G$5+LN($D154)*'Valeur de calcul'!$G$6+LN($E154)*'Valeur de calcul'!$G$7+'Valeur de calcul'!$G$3)/24)/(44/12),3)</f>
        <v>#NUM!</v>
      </c>
      <c r="L154" s="6" t="e">
        <f>ROUND(EXP(LN($K154)-2*'Valeur de calcul'!$G$8),3)</f>
        <v>#NUM!</v>
      </c>
      <c r="M154" s="6" t="e">
        <f>ROUND(EXP(LN($K154)-'Valeur de calcul'!$G$8),3)</f>
        <v>#NUM!</v>
      </c>
      <c r="N154" s="6" t="e">
        <f>ROUND(EXP(LN($K154)+'Valeur de calcul'!$G$8),3)</f>
        <v>#NUM!</v>
      </c>
      <c r="O154" s="6" t="e">
        <f>ROUND(EXP(LN($K154)+2*'Valeur de calcul'!$G$8),3)</f>
        <v>#NUM!</v>
      </c>
      <c r="P154" s="6" t="str">
        <f t="shared" si="15"/>
        <v xml:space="preserve"> </v>
      </c>
      <c r="Q154" s="11"/>
      <c r="R154" s="5" t="e">
        <f>ROUND(EXP((LN($B154)*'Valeur de calcul'!$H$4)+($C154*'Valeur de calcul'!$H$5)+(LN($D154)*'Valeur de calcul'!$H$6)+(LN($E154)*'Valeur de calcul'!$H$7)+'Valeur de calcul'!$H$3),1)</f>
        <v>#NUM!</v>
      </c>
      <c r="S154" s="11" t="e">
        <f>ROUND(EXP(LN($R154)-2*'Valeur de calcul'!$H$8),1)</f>
        <v>#NUM!</v>
      </c>
      <c r="T154" s="11" t="e">
        <f>ROUND(EXP(LN($R154)-1*'Valeur de calcul'!$H$8),1)</f>
        <v>#NUM!</v>
      </c>
      <c r="U154" s="11" t="e">
        <f>ROUND(EXP(LN($R154)+1*'Valeur de calcul'!$H$8),1)</f>
        <v>#NUM!</v>
      </c>
      <c r="V154" s="11" t="e">
        <f>ROUND(EXP(LN($R154)+2*'Valeur de calcul'!$H$8),1)</f>
        <v>#NUM!</v>
      </c>
      <c r="W154" s="11" t="str">
        <f t="shared" si="16"/>
        <v xml:space="preserve"> </v>
      </c>
      <c r="X154" s="11"/>
      <c r="Y154" s="4" t="e">
        <f t="shared" si="17"/>
        <v>#NUM!</v>
      </c>
      <c r="Z154" s="11" t="e">
        <f>IF(Y154=0," ",IF($Y154&lt;EXP(-2*'Valeur de calcul'!$G$8),"très basse", IF('Prairie permanente 0-20 cm'!$Y154&lt;EXP(-1*'Valeur de calcul'!$G$8),"basse",IF('Prairie permanente 0-20 cm'!$Y154&gt;EXP(2*'Valeur de calcul'!$G$8),"très élevée",IF('Prairie permanente 0-20 cm'!$Y154&gt;EXP('Valeur de calcul'!$G$8),"élevée","normal")))))</f>
        <v>#NUM!</v>
      </c>
      <c r="AA154" s="11" t="e">
        <f t="shared" si="18"/>
        <v>#NUM!</v>
      </c>
      <c r="AB154" s="11" t="e">
        <f>IF(AA154=0," ",IF($AA154&lt;EXP(-2*'Valeur de calcul'!$H$8),"très basse", IF('Prairie permanente 0-20 cm'!$AA154&lt;EXP(-1*'Valeur de calcul'!$H$8),"basse",IF('Prairie permanente 0-20 cm'!$AA154&gt;EXP(2*'Valeur de calcul'!$H$8),"très élevée",IF('Prairie permanente 0-20 cm'!$AA154&gt;EXP('Valeur de calcul'!$H$8),"élevée","normal")))))</f>
        <v>#NUM!</v>
      </c>
      <c r="AC154" s="11"/>
      <c r="AD154" s="11" t="e">
        <f t="shared" si="19"/>
        <v>#DIV/0!</v>
      </c>
      <c r="AE154" s="11" t="e">
        <f t="shared" si="20"/>
        <v>#DIV/0!</v>
      </c>
    </row>
    <row r="155" spans="1:31" x14ac:dyDescent="0.25">
      <c r="A155" s="9"/>
      <c r="B155" s="9"/>
      <c r="C155" s="9"/>
      <c r="D155" s="9"/>
      <c r="E155" s="9"/>
      <c r="F155" s="9"/>
      <c r="G155" s="9"/>
      <c r="H155" s="9"/>
      <c r="I155" s="11"/>
      <c r="J155" s="11">
        <f t="shared" si="14"/>
        <v>0</v>
      </c>
      <c r="K155" s="6" t="e">
        <f>ROUND((EXP(LN($B155)*'Valeur de calcul'!$G$4+$C155*'Valeur de calcul'!$G$5+LN($D155)*'Valeur de calcul'!$G$6+LN($E155)*'Valeur de calcul'!$G$7+'Valeur de calcul'!$G$3)/24)/(44/12),3)</f>
        <v>#NUM!</v>
      </c>
      <c r="L155" s="6" t="e">
        <f>ROUND(EXP(LN($K155)-2*'Valeur de calcul'!$G$8),3)</f>
        <v>#NUM!</v>
      </c>
      <c r="M155" s="6" t="e">
        <f>ROUND(EXP(LN($K155)-'Valeur de calcul'!$G$8),3)</f>
        <v>#NUM!</v>
      </c>
      <c r="N155" s="6" t="e">
        <f>ROUND(EXP(LN($K155)+'Valeur de calcul'!$G$8),3)</f>
        <v>#NUM!</v>
      </c>
      <c r="O155" s="6" t="e">
        <f>ROUND(EXP(LN($K155)+2*'Valeur de calcul'!$G$8),3)</f>
        <v>#NUM!</v>
      </c>
      <c r="P155" s="6" t="str">
        <f t="shared" si="15"/>
        <v xml:space="preserve"> </v>
      </c>
      <c r="Q155" s="11"/>
      <c r="R155" s="5" t="e">
        <f>ROUND(EXP((LN($B155)*'Valeur de calcul'!$H$4)+($C155*'Valeur de calcul'!$H$5)+(LN($D155)*'Valeur de calcul'!$H$6)+(LN($E155)*'Valeur de calcul'!$H$7)+'Valeur de calcul'!$H$3),1)</f>
        <v>#NUM!</v>
      </c>
      <c r="S155" s="11" t="e">
        <f>ROUND(EXP(LN($R155)-2*'Valeur de calcul'!$H$8),1)</f>
        <v>#NUM!</v>
      </c>
      <c r="T155" s="11" t="e">
        <f>ROUND(EXP(LN($R155)-1*'Valeur de calcul'!$H$8),1)</f>
        <v>#NUM!</v>
      </c>
      <c r="U155" s="11" t="e">
        <f>ROUND(EXP(LN($R155)+1*'Valeur de calcul'!$H$8),1)</f>
        <v>#NUM!</v>
      </c>
      <c r="V155" s="11" t="e">
        <f>ROUND(EXP(LN($R155)+2*'Valeur de calcul'!$H$8),1)</f>
        <v>#NUM!</v>
      </c>
      <c r="W155" s="11" t="str">
        <f t="shared" si="16"/>
        <v xml:space="preserve"> </v>
      </c>
      <c r="X155" s="11"/>
      <c r="Y155" s="4" t="e">
        <f t="shared" si="17"/>
        <v>#NUM!</v>
      </c>
      <c r="Z155" s="11" t="e">
        <f>IF(Y155=0," ",IF($Y155&lt;EXP(-2*'Valeur de calcul'!$G$8),"très basse", IF('Prairie permanente 0-20 cm'!$Y155&lt;EXP(-1*'Valeur de calcul'!$G$8),"basse",IF('Prairie permanente 0-20 cm'!$Y155&gt;EXP(2*'Valeur de calcul'!$G$8),"très élevée",IF('Prairie permanente 0-20 cm'!$Y155&gt;EXP('Valeur de calcul'!$G$8),"élevée","normal")))))</f>
        <v>#NUM!</v>
      </c>
      <c r="AA155" s="11" t="e">
        <f t="shared" si="18"/>
        <v>#NUM!</v>
      </c>
      <c r="AB155" s="11" t="e">
        <f>IF(AA155=0," ",IF($AA155&lt;EXP(-2*'Valeur de calcul'!$H$8),"très basse", IF('Prairie permanente 0-20 cm'!$AA155&lt;EXP(-1*'Valeur de calcul'!$H$8),"basse",IF('Prairie permanente 0-20 cm'!$AA155&gt;EXP(2*'Valeur de calcul'!$H$8),"très élevée",IF('Prairie permanente 0-20 cm'!$AA155&gt;EXP('Valeur de calcul'!$H$8),"élevée","normal")))))</f>
        <v>#NUM!</v>
      </c>
      <c r="AC155" s="11"/>
      <c r="AD155" s="11" t="e">
        <f t="shared" si="19"/>
        <v>#DIV/0!</v>
      </c>
      <c r="AE155" s="11" t="e">
        <f t="shared" si="20"/>
        <v>#DIV/0!</v>
      </c>
    </row>
    <row r="156" spans="1:31" x14ac:dyDescent="0.25">
      <c r="A156" s="9"/>
      <c r="B156" s="9"/>
      <c r="C156" s="9"/>
      <c r="D156" s="9"/>
      <c r="E156" s="9"/>
      <c r="F156" s="9"/>
      <c r="G156" s="9"/>
      <c r="H156" s="9"/>
      <c r="I156" s="11"/>
      <c r="J156" s="11">
        <f t="shared" si="14"/>
        <v>0</v>
      </c>
      <c r="K156" s="6" t="e">
        <f>ROUND((EXP(LN($B156)*'Valeur de calcul'!$G$4+$C156*'Valeur de calcul'!$G$5+LN($D156)*'Valeur de calcul'!$G$6+LN($E156)*'Valeur de calcul'!$G$7+'Valeur de calcul'!$G$3)/24)/(44/12),3)</f>
        <v>#NUM!</v>
      </c>
      <c r="L156" s="6" t="e">
        <f>ROUND(EXP(LN($K156)-2*'Valeur de calcul'!$G$8),3)</f>
        <v>#NUM!</v>
      </c>
      <c r="M156" s="6" t="e">
        <f>ROUND(EXP(LN($K156)-'Valeur de calcul'!$G$8),3)</f>
        <v>#NUM!</v>
      </c>
      <c r="N156" s="6" t="e">
        <f>ROUND(EXP(LN($K156)+'Valeur de calcul'!$G$8),3)</f>
        <v>#NUM!</v>
      </c>
      <c r="O156" s="6" t="e">
        <f>ROUND(EXP(LN($K156)+2*'Valeur de calcul'!$G$8),3)</f>
        <v>#NUM!</v>
      </c>
      <c r="P156" s="6" t="str">
        <f t="shared" si="15"/>
        <v xml:space="preserve"> </v>
      </c>
      <c r="Q156" s="11"/>
      <c r="R156" s="5" t="e">
        <f>ROUND(EXP((LN($B156)*'Valeur de calcul'!$H$4)+($C156*'Valeur de calcul'!$H$5)+(LN($D156)*'Valeur de calcul'!$H$6)+(LN($E156)*'Valeur de calcul'!$H$7)+'Valeur de calcul'!$H$3),1)</f>
        <v>#NUM!</v>
      </c>
      <c r="S156" s="11" t="e">
        <f>ROUND(EXP(LN($R156)-2*'Valeur de calcul'!$H$8),1)</f>
        <v>#NUM!</v>
      </c>
      <c r="T156" s="11" t="e">
        <f>ROUND(EXP(LN($R156)-1*'Valeur de calcul'!$H$8),1)</f>
        <v>#NUM!</v>
      </c>
      <c r="U156" s="11" t="e">
        <f>ROUND(EXP(LN($R156)+1*'Valeur de calcul'!$H$8),1)</f>
        <v>#NUM!</v>
      </c>
      <c r="V156" s="11" t="e">
        <f>ROUND(EXP(LN($R156)+2*'Valeur de calcul'!$H$8),1)</f>
        <v>#NUM!</v>
      </c>
      <c r="W156" s="11" t="str">
        <f t="shared" si="16"/>
        <v xml:space="preserve"> </v>
      </c>
      <c r="X156" s="11"/>
      <c r="Y156" s="4" t="e">
        <f t="shared" si="17"/>
        <v>#NUM!</v>
      </c>
      <c r="Z156" s="11" t="e">
        <f>IF(Y156=0," ",IF($Y156&lt;EXP(-2*'Valeur de calcul'!$G$8),"très basse", IF('Prairie permanente 0-20 cm'!$Y156&lt;EXP(-1*'Valeur de calcul'!$G$8),"basse",IF('Prairie permanente 0-20 cm'!$Y156&gt;EXP(2*'Valeur de calcul'!$G$8),"très élevée",IF('Prairie permanente 0-20 cm'!$Y156&gt;EXP('Valeur de calcul'!$G$8),"élevée","normal")))))</f>
        <v>#NUM!</v>
      </c>
      <c r="AA156" s="11" t="e">
        <f t="shared" si="18"/>
        <v>#NUM!</v>
      </c>
      <c r="AB156" s="11" t="e">
        <f>IF(AA156=0," ",IF($AA156&lt;EXP(-2*'Valeur de calcul'!$H$8),"très basse", IF('Prairie permanente 0-20 cm'!$AA156&lt;EXP(-1*'Valeur de calcul'!$H$8),"basse",IF('Prairie permanente 0-20 cm'!$AA156&gt;EXP(2*'Valeur de calcul'!$H$8),"très élevée",IF('Prairie permanente 0-20 cm'!$AA156&gt;EXP('Valeur de calcul'!$H$8),"élevée","normal")))))</f>
        <v>#NUM!</v>
      </c>
      <c r="AC156" s="11"/>
      <c r="AD156" s="11" t="e">
        <f t="shared" si="19"/>
        <v>#DIV/0!</v>
      </c>
      <c r="AE156" s="11" t="e">
        <f t="shared" si="20"/>
        <v>#DIV/0!</v>
      </c>
    </row>
    <row r="157" spans="1:31" x14ac:dyDescent="0.25">
      <c r="A157" s="9"/>
      <c r="B157" s="9"/>
      <c r="C157" s="9"/>
      <c r="D157" s="9"/>
      <c r="E157" s="9"/>
      <c r="F157" s="9"/>
      <c r="G157" s="9"/>
      <c r="H157" s="9"/>
      <c r="I157" s="11"/>
      <c r="J157" s="11">
        <f t="shared" si="14"/>
        <v>0</v>
      </c>
      <c r="K157" s="6" t="e">
        <f>ROUND((EXP(LN($B157)*'Valeur de calcul'!$G$4+$C157*'Valeur de calcul'!$G$5+LN($D157)*'Valeur de calcul'!$G$6+LN($E157)*'Valeur de calcul'!$G$7+'Valeur de calcul'!$G$3)/24)/(44/12),3)</f>
        <v>#NUM!</v>
      </c>
      <c r="L157" s="6" t="e">
        <f>ROUND(EXP(LN($K157)-2*'Valeur de calcul'!$G$8),3)</f>
        <v>#NUM!</v>
      </c>
      <c r="M157" s="6" t="e">
        <f>ROUND(EXP(LN($K157)-'Valeur de calcul'!$G$8),3)</f>
        <v>#NUM!</v>
      </c>
      <c r="N157" s="6" t="e">
        <f>ROUND(EXP(LN($K157)+'Valeur de calcul'!$G$8),3)</f>
        <v>#NUM!</v>
      </c>
      <c r="O157" s="6" t="e">
        <f>ROUND(EXP(LN($K157)+2*'Valeur de calcul'!$G$8),3)</f>
        <v>#NUM!</v>
      </c>
      <c r="P157" s="6" t="str">
        <f t="shared" si="15"/>
        <v xml:space="preserve"> </v>
      </c>
      <c r="Q157" s="11"/>
      <c r="R157" s="5" t="e">
        <f>ROUND(EXP((LN($B157)*'Valeur de calcul'!$H$4)+($C157*'Valeur de calcul'!$H$5)+(LN($D157)*'Valeur de calcul'!$H$6)+(LN($E157)*'Valeur de calcul'!$H$7)+'Valeur de calcul'!$H$3),1)</f>
        <v>#NUM!</v>
      </c>
      <c r="S157" s="11" t="e">
        <f>ROUND(EXP(LN($R157)-2*'Valeur de calcul'!$H$8),1)</f>
        <v>#NUM!</v>
      </c>
      <c r="T157" s="11" t="e">
        <f>ROUND(EXP(LN($R157)-1*'Valeur de calcul'!$H$8),1)</f>
        <v>#NUM!</v>
      </c>
      <c r="U157" s="11" t="e">
        <f>ROUND(EXP(LN($R157)+1*'Valeur de calcul'!$H$8),1)</f>
        <v>#NUM!</v>
      </c>
      <c r="V157" s="11" t="e">
        <f>ROUND(EXP(LN($R157)+2*'Valeur de calcul'!$H$8),1)</f>
        <v>#NUM!</v>
      </c>
      <c r="W157" s="11" t="str">
        <f t="shared" si="16"/>
        <v xml:space="preserve"> </v>
      </c>
      <c r="X157" s="11"/>
      <c r="Y157" s="4" t="e">
        <f t="shared" si="17"/>
        <v>#NUM!</v>
      </c>
      <c r="Z157" s="11" t="e">
        <f>IF(Y157=0," ",IF($Y157&lt;EXP(-2*'Valeur de calcul'!$G$8),"très basse", IF('Prairie permanente 0-20 cm'!$Y157&lt;EXP(-1*'Valeur de calcul'!$G$8),"basse",IF('Prairie permanente 0-20 cm'!$Y157&gt;EXP(2*'Valeur de calcul'!$G$8),"très élevée",IF('Prairie permanente 0-20 cm'!$Y157&gt;EXP('Valeur de calcul'!$G$8),"élevée","normal")))))</f>
        <v>#NUM!</v>
      </c>
      <c r="AA157" s="11" t="e">
        <f t="shared" si="18"/>
        <v>#NUM!</v>
      </c>
      <c r="AB157" s="11" t="e">
        <f>IF(AA157=0," ",IF($AA157&lt;EXP(-2*'Valeur de calcul'!$H$8),"très basse", IF('Prairie permanente 0-20 cm'!$AA157&lt;EXP(-1*'Valeur de calcul'!$H$8),"basse",IF('Prairie permanente 0-20 cm'!$AA157&gt;EXP(2*'Valeur de calcul'!$H$8),"très élevée",IF('Prairie permanente 0-20 cm'!$AA157&gt;EXP('Valeur de calcul'!$H$8),"élevée","normal")))))</f>
        <v>#NUM!</v>
      </c>
      <c r="AC157" s="11"/>
      <c r="AD157" s="11" t="e">
        <f t="shared" si="19"/>
        <v>#DIV/0!</v>
      </c>
      <c r="AE157" s="11" t="e">
        <f t="shared" si="20"/>
        <v>#DIV/0!</v>
      </c>
    </row>
    <row r="158" spans="1:31" x14ac:dyDescent="0.25">
      <c r="A158" s="9"/>
      <c r="B158" s="9"/>
      <c r="C158" s="9"/>
      <c r="D158" s="9"/>
      <c r="E158" s="9"/>
      <c r="F158" s="9"/>
      <c r="G158" s="9"/>
      <c r="H158" s="9"/>
      <c r="I158" s="11"/>
      <c r="J158" s="11">
        <f t="shared" si="14"/>
        <v>0</v>
      </c>
      <c r="K158" s="6" t="e">
        <f>ROUND((EXP(LN($B158)*'Valeur de calcul'!$G$4+$C158*'Valeur de calcul'!$G$5+LN($D158)*'Valeur de calcul'!$G$6+LN($E158)*'Valeur de calcul'!$G$7+'Valeur de calcul'!$G$3)/24)/(44/12),3)</f>
        <v>#NUM!</v>
      </c>
      <c r="L158" s="6" t="e">
        <f>ROUND(EXP(LN($K158)-2*'Valeur de calcul'!$G$8),3)</f>
        <v>#NUM!</v>
      </c>
      <c r="M158" s="6" t="e">
        <f>ROUND(EXP(LN($K158)-'Valeur de calcul'!$G$8),3)</f>
        <v>#NUM!</v>
      </c>
      <c r="N158" s="6" t="e">
        <f>ROUND(EXP(LN($K158)+'Valeur de calcul'!$G$8),3)</f>
        <v>#NUM!</v>
      </c>
      <c r="O158" s="6" t="e">
        <f>ROUND(EXP(LN($K158)+2*'Valeur de calcul'!$G$8),3)</f>
        <v>#NUM!</v>
      </c>
      <c r="P158" s="6" t="str">
        <f t="shared" si="15"/>
        <v xml:space="preserve"> </v>
      </c>
      <c r="Q158" s="11"/>
      <c r="R158" s="5" t="e">
        <f>ROUND(EXP((LN($B158)*'Valeur de calcul'!$H$4)+($C158*'Valeur de calcul'!$H$5)+(LN($D158)*'Valeur de calcul'!$H$6)+(LN($E158)*'Valeur de calcul'!$H$7)+'Valeur de calcul'!$H$3),1)</f>
        <v>#NUM!</v>
      </c>
      <c r="S158" s="11" t="e">
        <f>ROUND(EXP(LN($R158)-2*'Valeur de calcul'!$H$8),1)</f>
        <v>#NUM!</v>
      </c>
      <c r="T158" s="11" t="e">
        <f>ROUND(EXP(LN($R158)-1*'Valeur de calcul'!$H$8),1)</f>
        <v>#NUM!</v>
      </c>
      <c r="U158" s="11" t="e">
        <f>ROUND(EXP(LN($R158)+1*'Valeur de calcul'!$H$8),1)</f>
        <v>#NUM!</v>
      </c>
      <c r="V158" s="11" t="e">
        <f>ROUND(EXP(LN($R158)+2*'Valeur de calcul'!$H$8),1)</f>
        <v>#NUM!</v>
      </c>
      <c r="W158" s="11" t="str">
        <f t="shared" si="16"/>
        <v xml:space="preserve"> </v>
      </c>
      <c r="X158" s="11"/>
      <c r="Y158" s="4" t="e">
        <f t="shared" si="17"/>
        <v>#NUM!</v>
      </c>
      <c r="Z158" s="11" t="e">
        <f>IF(Y158=0," ",IF($Y158&lt;EXP(-2*'Valeur de calcul'!$G$8),"très basse", IF('Prairie permanente 0-20 cm'!$Y158&lt;EXP(-1*'Valeur de calcul'!$G$8),"basse",IF('Prairie permanente 0-20 cm'!$Y158&gt;EXP(2*'Valeur de calcul'!$G$8),"très élevée",IF('Prairie permanente 0-20 cm'!$Y158&gt;EXP('Valeur de calcul'!$G$8),"élevée","normal")))))</f>
        <v>#NUM!</v>
      </c>
      <c r="AA158" s="11" t="e">
        <f t="shared" si="18"/>
        <v>#NUM!</v>
      </c>
      <c r="AB158" s="11" t="e">
        <f>IF(AA158=0," ",IF($AA158&lt;EXP(-2*'Valeur de calcul'!$H$8),"très basse", IF('Prairie permanente 0-20 cm'!$AA158&lt;EXP(-1*'Valeur de calcul'!$H$8),"basse",IF('Prairie permanente 0-20 cm'!$AA158&gt;EXP(2*'Valeur de calcul'!$H$8),"très élevée",IF('Prairie permanente 0-20 cm'!$AA158&gt;EXP('Valeur de calcul'!$H$8),"élevée","normal")))))</f>
        <v>#NUM!</v>
      </c>
      <c r="AC158" s="11"/>
      <c r="AD158" s="11" t="e">
        <f t="shared" si="19"/>
        <v>#DIV/0!</v>
      </c>
      <c r="AE158" s="11" t="e">
        <f t="shared" si="20"/>
        <v>#DIV/0!</v>
      </c>
    </row>
    <row r="159" spans="1:31" x14ac:dyDescent="0.25">
      <c r="A159" s="9"/>
      <c r="B159" s="9"/>
      <c r="C159" s="9"/>
      <c r="D159" s="9"/>
      <c r="E159" s="9"/>
      <c r="F159" s="9"/>
      <c r="G159" s="9"/>
      <c r="H159" s="9"/>
      <c r="I159" s="11"/>
      <c r="J159" s="11">
        <f t="shared" si="14"/>
        <v>0</v>
      </c>
      <c r="K159" s="6" t="e">
        <f>ROUND((EXP(LN($B159)*'Valeur de calcul'!$G$4+$C159*'Valeur de calcul'!$G$5+LN($D159)*'Valeur de calcul'!$G$6+LN($E159)*'Valeur de calcul'!$G$7+'Valeur de calcul'!$G$3)/24)/(44/12),3)</f>
        <v>#NUM!</v>
      </c>
      <c r="L159" s="6" t="e">
        <f>ROUND(EXP(LN($K159)-2*'Valeur de calcul'!$G$8),3)</f>
        <v>#NUM!</v>
      </c>
      <c r="M159" s="6" t="e">
        <f>ROUND(EXP(LN($K159)-'Valeur de calcul'!$G$8),3)</f>
        <v>#NUM!</v>
      </c>
      <c r="N159" s="6" t="e">
        <f>ROUND(EXP(LN($K159)+'Valeur de calcul'!$G$8),3)</f>
        <v>#NUM!</v>
      </c>
      <c r="O159" s="6" t="e">
        <f>ROUND(EXP(LN($K159)+2*'Valeur de calcul'!$G$8),3)</f>
        <v>#NUM!</v>
      </c>
      <c r="P159" s="6" t="str">
        <f t="shared" si="15"/>
        <v xml:space="preserve"> </v>
      </c>
      <c r="Q159" s="11"/>
      <c r="R159" s="5" t="e">
        <f>ROUND(EXP((LN($B159)*'Valeur de calcul'!$H$4)+($C159*'Valeur de calcul'!$H$5)+(LN($D159)*'Valeur de calcul'!$H$6)+(LN($E159)*'Valeur de calcul'!$H$7)+'Valeur de calcul'!$H$3),1)</f>
        <v>#NUM!</v>
      </c>
      <c r="S159" s="11" t="e">
        <f>ROUND(EXP(LN($R159)-2*'Valeur de calcul'!$H$8),1)</f>
        <v>#NUM!</v>
      </c>
      <c r="T159" s="11" t="e">
        <f>ROUND(EXP(LN($R159)-1*'Valeur de calcul'!$H$8),1)</f>
        <v>#NUM!</v>
      </c>
      <c r="U159" s="11" t="e">
        <f>ROUND(EXP(LN($R159)+1*'Valeur de calcul'!$H$8),1)</f>
        <v>#NUM!</v>
      </c>
      <c r="V159" s="11" t="e">
        <f>ROUND(EXP(LN($R159)+2*'Valeur de calcul'!$H$8),1)</f>
        <v>#NUM!</v>
      </c>
      <c r="W159" s="11" t="str">
        <f t="shared" si="16"/>
        <v xml:space="preserve"> </v>
      </c>
      <c r="X159" s="11"/>
      <c r="Y159" s="4" t="e">
        <f t="shared" si="17"/>
        <v>#NUM!</v>
      </c>
      <c r="Z159" s="11" t="e">
        <f>IF(Y159=0," ",IF($Y159&lt;EXP(-2*'Valeur de calcul'!$G$8),"très basse", IF('Prairie permanente 0-20 cm'!$Y159&lt;EXP(-1*'Valeur de calcul'!$G$8),"basse",IF('Prairie permanente 0-20 cm'!$Y159&gt;EXP(2*'Valeur de calcul'!$G$8),"très élevée",IF('Prairie permanente 0-20 cm'!$Y159&gt;EXP('Valeur de calcul'!$G$8),"élevée","normal")))))</f>
        <v>#NUM!</v>
      </c>
      <c r="AA159" s="11" t="e">
        <f t="shared" si="18"/>
        <v>#NUM!</v>
      </c>
      <c r="AB159" s="11" t="e">
        <f>IF(AA159=0," ",IF($AA159&lt;EXP(-2*'Valeur de calcul'!$H$8),"très basse", IF('Prairie permanente 0-20 cm'!$AA159&lt;EXP(-1*'Valeur de calcul'!$H$8),"basse",IF('Prairie permanente 0-20 cm'!$AA159&gt;EXP(2*'Valeur de calcul'!$H$8),"très élevée",IF('Prairie permanente 0-20 cm'!$AA159&gt;EXP('Valeur de calcul'!$H$8),"élevée","normal")))))</f>
        <v>#NUM!</v>
      </c>
      <c r="AC159" s="11"/>
      <c r="AD159" s="11" t="e">
        <f t="shared" si="19"/>
        <v>#DIV/0!</v>
      </c>
      <c r="AE159" s="11" t="e">
        <f t="shared" si="20"/>
        <v>#DIV/0!</v>
      </c>
    </row>
    <row r="160" spans="1:31" x14ac:dyDescent="0.25">
      <c r="A160" s="9"/>
      <c r="B160" s="9"/>
      <c r="C160" s="9"/>
      <c r="D160" s="9"/>
      <c r="E160" s="9"/>
      <c r="F160" s="9"/>
      <c r="G160" s="9"/>
      <c r="H160" s="9"/>
      <c r="I160" s="11"/>
      <c r="J160" s="11">
        <f t="shared" si="14"/>
        <v>0</v>
      </c>
      <c r="K160" s="6" t="e">
        <f>ROUND((EXP(LN($B160)*'Valeur de calcul'!$G$4+$C160*'Valeur de calcul'!$G$5+LN($D160)*'Valeur de calcul'!$G$6+LN($E160)*'Valeur de calcul'!$G$7+'Valeur de calcul'!$G$3)/24)/(44/12),3)</f>
        <v>#NUM!</v>
      </c>
      <c r="L160" s="6" t="e">
        <f>ROUND(EXP(LN($K160)-2*'Valeur de calcul'!$G$8),3)</f>
        <v>#NUM!</v>
      </c>
      <c r="M160" s="6" t="e">
        <f>ROUND(EXP(LN($K160)-'Valeur de calcul'!$G$8),3)</f>
        <v>#NUM!</v>
      </c>
      <c r="N160" s="6" t="e">
        <f>ROUND(EXP(LN($K160)+'Valeur de calcul'!$G$8),3)</f>
        <v>#NUM!</v>
      </c>
      <c r="O160" s="6" t="e">
        <f>ROUND(EXP(LN($K160)+2*'Valeur de calcul'!$G$8),3)</f>
        <v>#NUM!</v>
      </c>
      <c r="P160" s="6" t="str">
        <f t="shared" si="15"/>
        <v xml:space="preserve"> </v>
      </c>
      <c r="Q160" s="11"/>
      <c r="R160" s="5" t="e">
        <f>ROUND(EXP((LN($B160)*'Valeur de calcul'!$H$4)+($C160*'Valeur de calcul'!$H$5)+(LN($D160)*'Valeur de calcul'!$H$6)+(LN($E160)*'Valeur de calcul'!$H$7)+'Valeur de calcul'!$H$3),1)</f>
        <v>#NUM!</v>
      </c>
      <c r="S160" s="11" t="e">
        <f>ROUND(EXP(LN($R160)-2*'Valeur de calcul'!$H$8),1)</f>
        <v>#NUM!</v>
      </c>
      <c r="T160" s="11" t="e">
        <f>ROUND(EXP(LN($R160)-1*'Valeur de calcul'!$H$8),1)</f>
        <v>#NUM!</v>
      </c>
      <c r="U160" s="11" t="e">
        <f>ROUND(EXP(LN($R160)+1*'Valeur de calcul'!$H$8),1)</f>
        <v>#NUM!</v>
      </c>
      <c r="V160" s="11" t="e">
        <f>ROUND(EXP(LN($R160)+2*'Valeur de calcul'!$H$8),1)</f>
        <v>#NUM!</v>
      </c>
      <c r="W160" s="11" t="str">
        <f t="shared" si="16"/>
        <v xml:space="preserve"> </v>
      </c>
      <c r="X160" s="11"/>
      <c r="Y160" s="4" t="e">
        <f t="shared" si="17"/>
        <v>#NUM!</v>
      </c>
      <c r="Z160" s="11" t="e">
        <f>IF(Y160=0," ",IF($Y160&lt;EXP(-2*'Valeur de calcul'!$G$8),"très basse", IF('Prairie permanente 0-20 cm'!$Y160&lt;EXP(-1*'Valeur de calcul'!$G$8),"basse",IF('Prairie permanente 0-20 cm'!$Y160&gt;EXP(2*'Valeur de calcul'!$G$8),"très élevée",IF('Prairie permanente 0-20 cm'!$Y160&gt;EXP('Valeur de calcul'!$G$8),"élevée","normal")))))</f>
        <v>#NUM!</v>
      </c>
      <c r="AA160" s="11" t="e">
        <f t="shared" si="18"/>
        <v>#NUM!</v>
      </c>
      <c r="AB160" s="11" t="e">
        <f>IF(AA160=0," ",IF($AA160&lt;EXP(-2*'Valeur de calcul'!$H$8),"très basse", IF('Prairie permanente 0-20 cm'!$AA160&lt;EXP(-1*'Valeur de calcul'!$H$8),"basse",IF('Prairie permanente 0-20 cm'!$AA160&gt;EXP(2*'Valeur de calcul'!$H$8),"très élevée",IF('Prairie permanente 0-20 cm'!$AA160&gt;EXP('Valeur de calcul'!$H$8),"élevée","normal")))))</f>
        <v>#NUM!</v>
      </c>
      <c r="AC160" s="11"/>
      <c r="AD160" s="11" t="e">
        <f t="shared" si="19"/>
        <v>#DIV/0!</v>
      </c>
      <c r="AE160" s="11" t="e">
        <f t="shared" si="20"/>
        <v>#DIV/0!</v>
      </c>
    </row>
    <row r="161" spans="1:31" x14ac:dyDescent="0.25">
      <c r="A161" s="9"/>
      <c r="B161" s="9"/>
      <c r="C161" s="9"/>
      <c r="D161" s="9"/>
      <c r="E161" s="9"/>
      <c r="F161" s="9"/>
      <c r="G161" s="9"/>
      <c r="H161" s="9"/>
      <c r="I161" s="11"/>
      <c r="J161" s="11">
        <f t="shared" si="14"/>
        <v>0</v>
      </c>
      <c r="K161" s="6" t="e">
        <f>ROUND((EXP(LN($B161)*'Valeur de calcul'!$G$4+$C161*'Valeur de calcul'!$G$5+LN($D161)*'Valeur de calcul'!$G$6+LN($E161)*'Valeur de calcul'!$G$7+'Valeur de calcul'!$G$3)/24)/(44/12),3)</f>
        <v>#NUM!</v>
      </c>
      <c r="L161" s="6" t="e">
        <f>ROUND(EXP(LN($K161)-2*'Valeur de calcul'!$G$8),3)</f>
        <v>#NUM!</v>
      </c>
      <c r="M161" s="6" t="e">
        <f>ROUND(EXP(LN($K161)-'Valeur de calcul'!$G$8),3)</f>
        <v>#NUM!</v>
      </c>
      <c r="N161" s="6" t="e">
        <f>ROUND(EXP(LN($K161)+'Valeur de calcul'!$G$8),3)</f>
        <v>#NUM!</v>
      </c>
      <c r="O161" s="6" t="e">
        <f>ROUND(EXP(LN($K161)+2*'Valeur de calcul'!$G$8),3)</f>
        <v>#NUM!</v>
      </c>
      <c r="P161" s="6" t="str">
        <f t="shared" si="15"/>
        <v xml:space="preserve"> </v>
      </c>
      <c r="Q161" s="11"/>
      <c r="R161" s="5" t="e">
        <f>ROUND(EXP((LN($B161)*'Valeur de calcul'!$H$4)+($C161*'Valeur de calcul'!$H$5)+(LN($D161)*'Valeur de calcul'!$H$6)+(LN($E161)*'Valeur de calcul'!$H$7)+'Valeur de calcul'!$H$3),1)</f>
        <v>#NUM!</v>
      </c>
      <c r="S161" s="11" t="e">
        <f>ROUND(EXP(LN($R161)-2*'Valeur de calcul'!$H$8),1)</f>
        <v>#NUM!</v>
      </c>
      <c r="T161" s="11" t="e">
        <f>ROUND(EXP(LN($R161)-1*'Valeur de calcul'!$H$8),1)</f>
        <v>#NUM!</v>
      </c>
      <c r="U161" s="11" t="e">
        <f>ROUND(EXP(LN($R161)+1*'Valeur de calcul'!$H$8),1)</f>
        <v>#NUM!</v>
      </c>
      <c r="V161" s="11" t="e">
        <f>ROUND(EXP(LN($R161)+2*'Valeur de calcul'!$H$8),1)</f>
        <v>#NUM!</v>
      </c>
      <c r="W161" s="11" t="str">
        <f t="shared" si="16"/>
        <v xml:space="preserve"> </v>
      </c>
      <c r="X161" s="11"/>
      <c r="Y161" s="4" t="e">
        <f t="shared" si="17"/>
        <v>#NUM!</v>
      </c>
      <c r="Z161" s="11" t="e">
        <f>IF(Y161=0," ",IF($Y161&lt;EXP(-2*'Valeur de calcul'!$G$8),"très basse", IF('Prairie permanente 0-20 cm'!$Y161&lt;EXP(-1*'Valeur de calcul'!$G$8),"basse",IF('Prairie permanente 0-20 cm'!$Y161&gt;EXP(2*'Valeur de calcul'!$G$8),"très élevée",IF('Prairie permanente 0-20 cm'!$Y161&gt;EXP('Valeur de calcul'!$G$8),"élevée","normal")))))</f>
        <v>#NUM!</v>
      </c>
      <c r="AA161" s="11" t="e">
        <f t="shared" si="18"/>
        <v>#NUM!</v>
      </c>
      <c r="AB161" s="11" t="e">
        <f>IF(AA161=0," ",IF($AA161&lt;EXP(-2*'Valeur de calcul'!$H$8),"très basse", IF('Prairie permanente 0-20 cm'!$AA161&lt;EXP(-1*'Valeur de calcul'!$H$8),"basse",IF('Prairie permanente 0-20 cm'!$AA161&gt;EXP(2*'Valeur de calcul'!$H$8),"très élevée",IF('Prairie permanente 0-20 cm'!$AA161&gt;EXP('Valeur de calcul'!$H$8),"élevée","normal")))))</f>
        <v>#NUM!</v>
      </c>
      <c r="AC161" s="11"/>
      <c r="AD161" s="11" t="e">
        <f t="shared" si="19"/>
        <v>#DIV/0!</v>
      </c>
      <c r="AE161" s="11" t="e">
        <f t="shared" si="20"/>
        <v>#DIV/0!</v>
      </c>
    </row>
    <row r="162" spans="1:31" x14ac:dyDescent="0.25">
      <c r="A162" s="9"/>
      <c r="B162" s="9"/>
      <c r="C162" s="9"/>
      <c r="D162" s="9"/>
      <c r="E162" s="9"/>
      <c r="F162" s="9"/>
      <c r="G162" s="9"/>
      <c r="H162" s="9"/>
      <c r="I162" s="11"/>
      <c r="J162" s="11">
        <f t="shared" si="14"/>
        <v>0</v>
      </c>
      <c r="K162" s="6" t="e">
        <f>ROUND((EXP(LN($B162)*'Valeur de calcul'!$G$4+$C162*'Valeur de calcul'!$G$5+LN($D162)*'Valeur de calcul'!$G$6+LN($E162)*'Valeur de calcul'!$G$7+'Valeur de calcul'!$G$3)/24)/(44/12),3)</f>
        <v>#NUM!</v>
      </c>
      <c r="L162" s="6" t="e">
        <f>ROUND(EXP(LN($K162)-2*'Valeur de calcul'!$G$8),3)</f>
        <v>#NUM!</v>
      </c>
      <c r="M162" s="6" t="e">
        <f>ROUND(EXP(LN($K162)-'Valeur de calcul'!$G$8),3)</f>
        <v>#NUM!</v>
      </c>
      <c r="N162" s="6" t="e">
        <f>ROUND(EXP(LN($K162)+'Valeur de calcul'!$G$8),3)</f>
        <v>#NUM!</v>
      </c>
      <c r="O162" s="6" t="e">
        <f>ROUND(EXP(LN($K162)+2*'Valeur de calcul'!$G$8),3)</f>
        <v>#NUM!</v>
      </c>
      <c r="P162" s="6" t="str">
        <f t="shared" si="15"/>
        <v xml:space="preserve"> </v>
      </c>
      <c r="Q162" s="11"/>
      <c r="R162" s="5" t="e">
        <f>ROUND(EXP((LN($B162)*'Valeur de calcul'!$H$4)+($C162*'Valeur de calcul'!$H$5)+(LN($D162)*'Valeur de calcul'!$H$6)+(LN($E162)*'Valeur de calcul'!$H$7)+'Valeur de calcul'!$H$3),1)</f>
        <v>#NUM!</v>
      </c>
      <c r="S162" s="11" t="e">
        <f>ROUND(EXP(LN($R162)-2*'Valeur de calcul'!$H$8),1)</f>
        <v>#NUM!</v>
      </c>
      <c r="T162" s="11" t="e">
        <f>ROUND(EXP(LN($R162)-1*'Valeur de calcul'!$H$8),1)</f>
        <v>#NUM!</v>
      </c>
      <c r="U162" s="11" t="e">
        <f>ROUND(EXP(LN($R162)+1*'Valeur de calcul'!$H$8),1)</f>
        <v>#NUM!</v>
      </c>
      <c r="V162" s="11" t="e">
        <f>ROUND(EXP(LN($R162)+2*'Valeur de calcul'!$H$8),1)</f>
        <v>#NUM!</v>
      </c>
      <c r="W162" s="11" t="str">
        <f t="shared" si="16"/>
        <v xml:space="preserve"> </v>
      </c>
      <c r="X162" s="11"/>
      <c r="Y162" s="4" t="e">
        <f t="shared" si="17"/>
        <v>#NUM!</v>
      </c>
      <c r="Z162" s="11" t="e">
        <f>IF(Y162=0," ",IF($Y162&lt;EXP(-2*'Valeur de calcul'!$G$8),"très basse", IF('Prairie permanente 0-20 cm'!$Y162&lt;EXP(-1*'Valeur de calcul'!$G$8),"basse",IF('Prairie permanente 0-20 cm'!$Y162&gt;EXP(2*'Valeur de calcul'!$G$8),"très élevée",IF('Prairie permanente 0-20 cm'!$Y162&gt;EXP('Valeur de calcul'!$G$8),"élevée","normal")))))</f>
        <v>#NUM!</v>
      </c>
      <c r="AA162" s="11" t="e">
        <f t="shared" si="18"/>
        <v>#NUM!</v>
      </c>
      <c r="AB162" s="11" t="e">
        <f>IF(AA162=0," ",IF($AA162&lt;EXP(-2*'Valeur de calcul'!$H$8),"très basse", IF('Prairie permanente 0-20 cm'!$AA162&lt;EXP(-1*'Valeur de calcul'!$H$8),"basse",IF('Prairie permanente 0-20 cm'!$AA162&gt;EXP(2*'Valeur de calcul'!$H$8),"très élevée",IF('Prairie permanente 0-20 cm'!$AA162&gt;EXP('Valeur de calcul'!$H$8),"élevée","normal")))))</f>
        <v>#NUM!</v>
      </c>
      <c r="AC162" s="11"/>
      <c r="AD162" s="11" t="e">
        <f t="shared" si="19"/>
        <v>#DIV/0!</v>
      </c>
      <c r="AE162" s="11" t="e">
        <f t="shared" si="20"/>
        <v>#DIV/0!</v>
      </c>
    </row>
    <row r="163" spans="1:31" x14ac:dyDescent="0.25">
      <c r="A163" s="9"/>
      <c r="B163" s="9"/>
      <c r="C163" s="9"/>
      <c r="D163" s="9"/>
      <c r="E163" s="9"/>
      <c r="F163" s="9"/>
      <c r="G163" s="9"/>
      <c r="H163" s="9"/>
      <c r="I163" s="11"/>
      <c r="J163" s="11">
        <f t="shared" si="14"/>
        <v>0</v>
      </c>
      <c r="K163" s="6" t="e">
        <f>ROUND((EXP(LN($B163)*'Valeur de calcul'!$G$4+$C163*'Valeur de calcul'!$G$5+LN($D163)*'Valeur de calcul'!$G$6+LN($E163)*'Valeur de calcul'!$G$7+'Valeur de calcul'!$G$3)/24)/(44/12),3)</f>
        <v>#NUM!</v>
      </c>
      <c r="L163" s="6" t="e">
        <f>ROUND(EXP(LN($K163)-2*'Valeur de calcul'!$G$8),3)</f>
        <v>#NUM!</v>
      </c>
      <c r="M163" s="6" t="e">
        <f>ROUND(EXP(LN($K163)-'Valeur de calcul'!$G$8),3)</f>
        <v>#NUM!</v>
      </c>
      <c r="N163" s="6" t="e">
        <f>ROUND(EXP(LN($K163)+'Valeur de calcul'!$G$8),3)</f>
        <v>#NUM!</v>
      </c>
      <c r="O163" s="6" t="e">
        <f>ROUND(EXP(LN($K163)+2*'Valeur de calcul'!$G$8),3)</f>
        <v>#NUM!</v>
      </c>
      <c r="P163" s="6" t="str">
        <f t="shared" si="15"/>
        <v xml:space="preserve"> </v>
      </c>
      <c r="Q163" s="11"/>
      <c r="R163" s="5" t="e">
        <f>ROUND(EXP((LN($B163)*'Valeur de calcul'!$H$4)+($C163*'Valeur de calcul'!$H$5)+(LN($D163)*'Valeur de calcul'!$H$6)+(LN($E163)*'Valeur de calcul'!$H$7)+'Valeur de calcul'!$H$3),1)</f>
        <v>#NUM!</v>
      </c>
      <c r="S163" s="11" t="e">
        <f>ROUND(EXP(LN($R163)-2*'Valeur de calcul'!$H$8),1)</f>
        <v>#NUM!</v>
      </c>
      <c r="T163" s="11" t="e">
        <f>ROUND(EXP(LN($R163)-1*'Valeur de calcul'!$H$8),1)</f>
        <v>#NUM!</v>
      </c>
      <c r="U163" s="11" t="e">
        <f>ROUND(EXP(LN($R163)+1*'Valeur de calcul'!$H$8),1)</f>
        <v>#NUM!</v>
      </c>
      <c r="V163" s="11" t="e">
        <f>ROUND(EXP(LN($R163)+2*'Valeur de calcul'!$H$8),1)</f>
        <v>#NUM!</v>
      </c>
      <c r="W163" s="11" t="str">
        <f t="shared" si="16"/>
        <v xml:space="preserve"> </v>
      </c>
      <c r="X163" s="11"/>
      <c r="Y163" s="4" t="e">
        <f t="shared" si="17"/>
        <v>#NUM!</v>
      </c>
      <c r="Z163" s="11" t="e">
        <f>IF(Y163=0," ",IF($Y163&lt;EXP(-2*'Valeur de calcul'!$G$8),"très basse", IF('Prairie permanente 0-20 cm'!$Y163&lt;EXP(-1*'Valeur de calcul'!$G$8),"basse",IF('Prairie permanente 0-20 cm'!$Y163&gt;EXP(2*'Valeur de calcul'!$G$8),"très élevée",IF('Prairie permanente 0-20 cm'!$Y163&gt;EXP('Valeur de calcul'!$G$8),"élevée","normal")))))</f>
        <v>#NUM!</v>
      </c>
      <c r="AA163" s="11" t="e">
        <f t="shared" si="18"/>
        <v>#NUM!</v>
      </c>
      <c r="AB163" s="11" t="e">
        <f>IF(AA163=0," ",IF($AA163&lt;EXP(-2*'Valeur de calcul'!$H$8),"très basse", IF('Prairie permanente 0-20 cm'!$AA163&lt;EXP(-1*'Valeur de calcul'!$H$8),"basse",IF('Prairie permanente 0-20 cm'!$AA163&gt;EXP(2*'Valeur de calcul'!$H$8),"très élevée",IF('Prairie permanente 0-20 cm'!$AA163&gt;EXP('Valeur de calcul'!$H$8),"élevée","normal")))))</f>
        <v>#NUM!</v>
      </c>
      <c r="AC163" s="11"/>
      <c r="AD163" s="11" t="e">
        <f t="shared" si="19"/>
        <v>#DIV/0!</v>
      </c>
      <c r="AE163" s="11" t="e">
        <f t="shared" si="20"/>
        <v>#DIV/0!</v>
      </c>
    </row>
    <row r="164" spans="1:31" x14ac:dyDescent="0.25">
      <c r="A164" s="9"/>
      <c r="B164" s="9"/>
      <c r="C164" s="9"/>
      <c r="D164" s="9"/>
      <c r="E164" s="9"/>
      <c r="F164" s="9"/>
      <c r="G164" s="9"/>
      <c r="H164" s="9"/>
      <c r="I164" s="11"/>
      <c r="J164" s="11">
        <f t="shared" si="14"/>
        <v>0</v>
      </c>
      <c r="K164" s="6" t="e">
        <f>ROUND((EXP(LN($B164)*'Valeur de calcul'!$G$4+$C164*'Valeur de calcul'!$G$5+LN($D164)*'Valeur de calcul'!$G$6+LN($E164)*'Valeur de calcul'!$G$7+'Valeur de calcul'!$G$3)/24)/(44/12),3)</f>
        <v>#NUM!</v>
      </c>
      <c r="L164" s="6" t="e">
        <f>ROUND(EXP(LN($K164)-2*'Valeur de calcul'!$G$8),3)</f>
        <v>#NUM!</v>
      </c>
      <c r="M164" s="6" t="e">
        <f>ROUND(EXP(LN($K164)-'Valeur de calcul'!$G$8),3)</f>
        <v>#NUM!</v>
      </c>
      <c r="N164" s="6" t="e">
        <f>ROUND(EXP(LN($K164)+'Valeur de calcul'!$G$8),3)</f>
        <v>#NUM!</v>
      </c>
      <c r="O164" s="6" t="e">
        <f>ROUND(EXP(LN($K164)+2*'Valeur de calcul'!$G$8),3)</f>
        <v>#NUM!</v>
      </c>
      <c r="P164" s="6" t="str">
        <f t="shared" si="15"/>
        <v xml:space="preserve"> </v>
      </c>
      <c r="Q164" s="11"/>
      <c r="R164" s="5" t="e">
        <f>ROUND(EXP((LN($B164)*'Valeur de calcul'!$H$4)+($C164*'Valeur de calcul'!$H$5)+(LN($D164)*'Valeur de calcul'!$H$6)+(LN($E164)*'Valeur de calcul'!$H$7)+'Valeur de calcul'!$H$3),1)</f>
        <v>#NUM!</v>
      </c>
      <c r="S164" s="11" t="e">
        <f>ROUND(EXP(LN($R164)-2*'Valeur de calcul'!$H$8),1)</f>
        <v>#NUM!</v>
      </c>
      <c r="T164" s="11" t="e">
        <f>ROUND(EXP(LN($R164)-1*'Valeur de calcul'!$H$8),1)</f>
        <v>#NUM!</v>
      </c>
      <c r="U164" s="11" t="e">
        <f>ROUND(EXP(LN($R164)+1*'Valeur de calcul'!$H$8),1)</f>
        <v>#NUM!</v>
      </c>
      <c r="V164" s="11" t="e">
        <f>ROUND(EXP(LN($R164)+2*'Valeur de calcul'!$H$8),1)</f>
        <v>#NUM!</v>
      </c>
      <c r="W164" s="11" t="str">
        <f t="shared" si="16"/>
        <v xml:space="preserve"> </v>
      </c>
      <c r="X164" s="11"/>
      <c r="Y164" s="4" t="e">
        <f t="shared" si="17"/>
        <v>#NUM!</v>
      </c>
      <c r="Z164" s="11" t="e">
        <f>IF(Y164=0," ",IF($Y164&lt;EXP(-2*'Valeur de calcul'!$G$8),"très basse", IF('Prairie permanente 0-20 cm'!$Y164&lt;EXP(-1*'Valeur de calcul'!$G$8),"basse",IF('Prairie permanente 0-20 cm'!$Y164&gt;EXP(2*'Valeur de calcul'!$G$8),"très élevée",IF('Prairie permanente 0-20 cm'!$Y164&gt;EXP('Valeur de calcul'!$G$8),"élevée","normal")))))</f>
        <v>#NUM!</v>
      </c>
      <c r="AA164" s="11" t="e">
        <f t="shared" si="18"/>
        <v>#NUM!</v>
      </c>
      <c r="AB164" s="11" t="e">
        <f>IF(AA164=0," ",IF($AA164&lt;EXP(-2*'Valeur de calcul'!$H$8),"très basse", IF('Prairie permanente 0-20 cm'!$AA164&lt;EXP(-1*'Valeur de calcul'!$H$8),"basse",IF('Prairie permanente 0-20 cm'!$AA164&gt;EXP(2*'Valeur de calcul'!$H$8),"très élevée",IF('Prairie permanente 0-20 cm'!$AA164&gt;EXP('Valeur de calcul'!$H$8),"élevée","normal")))))</f>
        <v>#NUM!</v>
      </c>
      <c r="AC164" s="11"/>
      <c r="AD164" s="11" t="e">
        <f t="shared" si="19"/>
        <v>#DIV/0!</v>
      </c>
      <c r="AE164" s="11" t="e">
        <f t="shared" si="20"/>
        <v>#DIV/0!</v>
      </c>
    </row>
    <row r="165" spans="1:31" x14ac:dyDescent="0.25">
      <c r="A165" s="9"/>
      <c r="B165" s="9"/>
      <c r="C165" s="9"/>
      <c r="D165" s="9"/>
      <c r="E165" s="9"/>
      <c r="F165" s="9"/>
      <c r="G165" s="9"/>
      <c r="H165" s="9"/>
      <c r="I165" s="11"/>
      <c r="J165" s="11">
        <f t="shared" si="14"/>
        <v>0</v>
      </c>
      <c r="K165" s="6" t="e">
        <f>ROUND((EXP(LN($B165)*'Valeur de calcul'!$G$4+$C165*'Valeur de calcul'!$G$5+LN($D165)*'Valeur de calcul'!$G$6+LN($E165)*'Valeur de calcul'!$G$7+'Valeur de calcul'!$G$3)/24)/(44/12),3)</f>
        <v>#NUM!</v>
      </c>
      <c r="L165" s="6" t="e">
        <f>ROUND(EXP(LN($K165)-2*'Valeur de calcul'!$G$8),3)</f>
        <v>#NUM!</v>
      </c>
      <c r="M165" s="6" t="e">
        <f>ROUND(EXP(LN($K165)-'Valeur de calcul'!$G$8),3)</f>
        <v>#NUM!</v>
      </c>
      <c r="N165" s="6" t="e">
        <f>ROUND(EXP(LN($K165)+'Valeur de calcul'!$G$8),3)</f>
        <v>#NUM!</v>
      </c>
      <c r="O165" s="6" t="e">
        <f>ROUND(EXP(LN($K165)+2*'Valeur de calcul'!$G$8),3)</f>
        <v>#NUM!</v>
      </c>
      <c r="P165" s="6" t="str">
        <f t="shared" si="15"/>
        <v xml:space="preserve"> </v>
      </c>
      <c r="Q165" s="11"/>
      <c r="R165" s="5" t="e">
        <f>ROUND(EXP((LN($B165)*'Valeur de calcul'!$H$4)+($C165*'Valeur de calcul'!$H$5)+(LN($D165)*'Valeur de calcul'!$H$6)+(LN($E165)*'Valeur de calcul'!$H$7)+'Valeur de calcul'!$H$3),1)</f>
        <v>#NUM!</v>
      </c>
      <c r="S165" s="11" t="e">
        <f>ROUND(EXP(LN($R165)-2*'Valeur de calcul'!$H$8),1)</f>
        <v>#NUM!</v>
      </c>
      <c r="T165" s="11" t="e">
        <f>ROUND(EXP(LN($R165)-1*'Valeur de calcul'!$H$8),1)</f>
        <v>#NUM!</v>
      </c>
      <c r="U165" s="11" t="e">
        <f>ROUND(EXP(LN($R165)+1*'Valeur de calcul'!$H$8),1)</f>
        <v>#NUM!</v>
      </c>
      <c r="V165" s="11" t="e">
        <f>ROUND(EXP(LN($R165)+2*'Valeur de calcul'!$H$8),1)</f>
        <v>#NUM!</v>
      </c>
      <c r="W165" s="11" t="str">
        <f t="shared" si="16"/>
        <v xml:space="preserve"> </v>
      </c>
      <c r="X165" s="11"/>
      <c r="Y165" s="4" t="e">
        <f t="shared" si="17"/>
        <v>#NUM!</v>
      </c>
      <c r="Z165" s="11" t="e">
        <f>IF(Y165=0," ",IF($Y165&lt;EXP(-2*'Valeur de calcul'!$G$8),"très basse", IF('Prairie permanente 0-20 cm'!$Y165&lt;EXP(-1*'Valeur de calcul'!$G$8),"basse",IF('Prairie permanente 0-20 cm'!$Y165&gt;EXP(2*'Valeur de calcul'!$G$8),"très élevée",IF('Prairie permanente 0-20 cm'!$Y165&gt;EXP('Valeur de calcul'!$G$8),"élevée","normal")))))</f>
        <v>#NUM!</v>
      </c>
      <c r="AA165" s="11" t="e">
        <f t="shared" si="18"/>
        <v>#NUM!</v>
      </c>
      <c r="AB165" s="11" t="e">
        <f>IF(AA165=0," ",IF($AA165&lt;EXP(-2*'Valeur de calcul'!$H$8),"très basse", IF('Prairie permanente 0-20 cm'!$AA165&lt;EXP(-1*'Valeur de calcul'!$H$8),"basse",IF('Prairie permanente 0-20 cm'!$AA165&gt;EXP(2*'Valeur de calcul'!$H$8),"très élevée",IF('Prairie permanente 0-20 cm'!$AA165&gt;EXP('Valeur de calcul'!$H$8),"élevée","normal")))))</f>
        <v>#NUM!</v>
      </c>
      <c r="AC165" s="11"/>
      <c r="AD165" s="11" t="e">
        <f t="shared" si="19"/>
        <v>#DIV/0!</v>
      </c>
      <c r="AE165" s="11" t="e">
        <f t="shared" si="20"/>
        <v>#DIV/0!</v>
      </c>
    </row>
    <row r="166" spans="1:31" x14ac:dyDescent="0.25">
      <c r="A166" s="9"/>
      <c r="B166" s="9"/>
      <c r="C166" s="9"/>
      <c r="D166" s="9"/>
      <c r="E166" s="9"/>
      <c r="F166" s="9"/>
      <c r="G166" s="9"/>
      <c r="H166" s="9"/>
      <c r="I166" s="11"/>
      <c r="J166" s="11">
        <f t="shared" si="14"/>
        <v>0</v>
      </c>
      <c r="K166" s="6" t="e">
        <f>ROUND((EXP(LN($B166)*'Valeur de calcul'!$G$4+$C166*'Valeur de calcul'!$G$5+LN($D166)*'Valeur de calcul'!$G$6+LN($E166)*'Valeur de calcul'!$G$7+'Valeur de calcul'!$G$3)/24)/(44/12),3)</f>
        <v>#NUM!</v>
      </c>
      <c r="L166" s="6" t="e">
        <f>ROUND(EXP(LN($K166)-2*'Valeur de calcul'!$G$8),3)</f>
        <v>#NUM!</v>
      </c>
      <c r="M166" s="6" t="e">
        <f>ROUND(EXP(LN($K166)-'Valeur de calcul'!$G$8),3)</f>
        <v>#NUM!</v>
      </c>
      <c r="N166" s="6" t="e">
        <f>ROUND(EXP(LN($K166)+'Valeur de calcul'!$G$8),3)</f>
        <v>#NUM!</v>
      </c>
      <c r="O166" s="6" t="e">
        <f>ROUND(EXP(LN($K166)+2*'Valeur de calcul'!$G$8),3)</f>
        <v>#NUM!</v>
      </c>
      <c r="P166" s="6" t="str">
        <f t="shared" si="15"/>
        <v xml:space="preserve"> </v>
      </c>
      <c r="Q166" s="11"/>
      <c r="R166" s="5" t="e">
        <f>ROUND(EXP((LN($B166)*'Valeur de calcul'!$H$4)+($C166*'Valeur de calcul'!$H$5)+(LN($D166)*'Valeur de calcul'!$H$6)+(LN($E166)*'Valeur de calcul'!$H$7)+'Valeur de calcul'!$H$3),1)</f>
        <v>#NUM!</v>
      </c>
      <c r="S166" s="11" t="e">
        <f>ROUND(EXP(LN($R166)-2*'Valeur de calcul'!$H$8),1)</f>
        <v>#NUM!</v>
      </c>
      <c r="T166" s="11" t="e">
        <f>ROUND(EXP(LN($R166)-1*'Valeur de calcul'!$H$8),1)</f>
        <v>#NUM!</v>
      </c>
      <c r="U166" s="11" t="e">
        <f>ROUND(EXP(LN($R166)+1*'Valeur de calcul'!$H$8),1)</f>
        <v>#NUM!</v>
      </c>
      <c r="V166" s="11" t="e">
        <f>ROUND(EXP(LN($R166)+2*'Valeur de calcul'!$H$8),1)</f>
        <v>#NUM!</v>
      </c>
      <c r="W166" s="11" t="str">
        <f t="shared" si="16"/>
        <v xml:space="preserve"> </v>
      </c>
      <c r="X166" s="11"/>
      <c r="Y166" s="4" t="e">
        <f t="shared" si="17"/>
        <v>#NUM!</v>
      </c>
      <c r="Z166" s="11" t="e">
        <f>IF(Y166=0," ",IF($Y166&lt;EXP(-2*'Valeur de calcul'!$G$8),"très basse", IF('Prairie permanente 0-20 cm'!$Y166&lt;EXP(-1*'Valeur de calcul'!$G$8),"basse",IF('Prairie permanente 0-20 cm'!$Y166&gt;EXP(2*'Valeur de calcul'!$G$8),"très élevée",IF('Prairie permanente 0-20 cm'!$Y166&gt;EXP('Valeur de calcul'!$G$8),"élevée","normal")))))</f>
        <v>#NUM!</v>
      </c>
      <c r="AA166" s="11" t="e">
        <f t="shared" si="18"/>
        <v>#NUM!</v>
      </c>
      <c r="AB166" s="11" t="e">
        <f>IF(AA166=0," ",IF($AA166&lt;EXP(-2*'Valeur de calcul'!$H$8),"très basse", IF('Prairie permanente 0-20 cm'!$AA166&lt;EXP(-1*'Valeur de calcul'!$H$8),"basse",IF('Prairie permanente 0-20 cm'!$AA166&gt;EXP(2*'Valeur de calcul'!$H$8),"très élevée",IF('Prairie permanente 0-20 cm'!$AA166&gt;EXP('Valeur de calcul'!$H$8),"élevée","normal")))))</f>
        <v>#NUM!</v>
      </c>
      <c r="AC166" s="11"/>
      <c r="AD166" s="11" t="e">
        <f t="shared" si="19"/>
        <v>#DIV/0!</v>
      </c>
      <c r="AE166" s="11" t="e">
        <f t="shared" si="20"/>
        <v>#DIV/0!</v>
      </c>
    </row>
    <row r="167" spans="1:31" x14ac:dyDescent="0.25">
      <c r="A167" s="9"/>
      <c r="B167" s="9"/>
      <c r="C167" s="9"/>
      <c r="D167" s="9"/>
      <c r="E167" s="9"/>
      <c r="F167" s="9"/>
      <c r="G167" s="9"/>
      <c r="H167" s="9"/>
      <c r="I167" s="11"/>
      <c r="J167" s="11">
        <f t="shared" si="14"/>
        <v>0</v>
      </c>
      <c r="K167" s="6" t="e">
        <f>ROUND((EXP(LN($B167)*'Valeur de calcul'!$G$4+$C167*'Valeur de calcul'!$G$5+LN($D167)*'Valeur de calcul'!$G$6+LN($E167)*'Valeur de calcul'!$G$7+'Valeur de calcul'!$G$3)/24)/(44/12),3)</f>
        <v>#NUM!</v>
      </c>
      <c r="L167" s="6" t="e">
        <f>ROUND(EXP(LN($K167)-2*'Valeur de calcul'!$G$8),3)</f>
        <v>#NUM!</v>
      </c>
      <c r="M167" s="6" t="e">
        <f>ROUND(EXP(LN($K167)-'Valeur de calcul'!$G$8),3)</f>
        <v>#NUM!</v>
      </c>
      <c r="N167" s="6" t="e">
        <f>ROUND(EXP(LN($K167)+'Valeur de calcul'!$G$8),3)</f>
        <v>#NUM!</v>
      </c>
      <c r="O167" s="6" t="e">
        <f>ROUND(EXP(LN($K167)+2*'Valeur de calcul'!$G$8),3)</f>
        <v>#NUM!</v>
      </c>
      <c r="P167" s="6" t="str">
        <f t="shared" si="15"/>
        <v xml:space="preserve"> </v>
      </c>
      <c r="Q167" s="11"/>
      <c r="R167" s="5" t="e">
        <f>ROUND(EXP((LN($B167)*'Valeur de calcul'!$H$4)+($C167*'Valeur de calcul'!$H$5)+(LN($D167)*'Valeur de calcul'!$H$6)+(LN($E167)*'Valeur de calcul'!$H$7)+'Valeur de calcul'!$H$3),1)</f>
        <v>#NUM!</v>
      </c>
      <c r="S167" s="11" t="e">
        <f>ROUND(EXP(LN($R167)-2*'Valeur de calcul'!$H$8),1)</f>
        <v>#NUM!</v>
      </c>
      <c r="T167" s="11" t="e">
        <f>ROUND(EXP(LN($R167)-1*'Valeur de calcul'!$H$8),1)</f>
        <v>#NUM!</v>
      </c>
      <c r="U167" s="11" t="e">
        <f>ROUND(EXP(LN($R167)+1*'Valeur de calcul'!$H$8),1)</f>
        <v>#NUM!</v>
      </c>
      <c r="V167" s="11" t="e">
        <f>ROUND(EXP(LN($R167)+2*'Valeur de calcul'!$H$8),1)</f>
        <v>#NUM!</v>
      </c>
      <c r="W167" s="11" t="str">
        <f t="shared" si="16"/>
        <v xml:space="preserve"> </v>
      </c>
      <c r="X167" s="11"/>
      <c r="Y167" s="4" t="e">
        <f t="shared" si="17"/>
        <v>#NUM!</v>
      </c>
      <c r="Z167" s="11" t="e">
        <f>IF(Y167=0," ",IF($Y167&lt;EXP(-2*'Valeur de calcul'!$G$8),"très basse", IF('Prairie permanente 0-20 cm'!$Y167&lt;EXP(-1*'Valeur de calcul'!$G$8),"basse",IF('Prairie permanente 0-20 cm'!$Y167&gt;EXP(2*'Valeur de calcul'!$G$8),"très élevée",IF('Prairie permanente 0-20 cm'!$Y167&gt;EXP('Valeur de calcul'!$G$8),"élevée","normal")))))</f>
        <v>#NUM!</v>
      </c>
      <c r="AA167" s="11" t="e">
        <f t="shared" si="18"/>
        <v>#NUM!</v>
      </c>
      <c r="AB167" s="11" t="e">
        <f>IF(AA167=0," ",IF($AA167&lt;EXP(-2*'Valeur de calcul'!$H$8),"très basse", IF('Prairie permanente 0-20 cm'!$AA167&lt;EXP(-1*'Valeur de calcul'!$H$8),"basse",IF('Prairie permanente 0-20 cm'!$AA167&gt;EXP(2*'Valeur de calcul'!$H$8),"très élevée",IF('Prairie permanente 0-20 cm'!$AA167&gt;EXP('Valeur de calcul'!$H$8),"élevée","normal")))))</f>
        <v>#NUM!</v>
      </c>
      <c r="AC167" s="11"/>
      <c r="AD167" s="11" t="e">
        <f t="shared" si="19"/>
        <v>#DIV/0!</v>
      </c>
      <c r="AE167" s="11" t="e">
        <f t="shared" si="20"/>
        <v>#DIV/0!</v>
      </c>
    </row>
    <row r="168" spans="1:31" x14ac:dyDescent="0.25">
      <c r="A168" s="9"/>
      <c r="B168" s="9"/>
      <c r="C168" s="9"/>
      <c r="D168" s="9"/>
      <c r="E168" s="9"/>
      <c r="F168" s="9"/>
      <c r="G168" s="9"/>
      <c r="H168" s="9"/>
      <c r="I168" s="11"/>
      <c r="J168" s="11">
        <f t="shared" si="14"/>
        <v>0</v>
      </c>
      <c r="K168" s="6" t="e">
        <f>ROUND((EXP(LN($B168)*'Valeur de calcul'!$G$4+$C168*'Valeur de calcul'!$G$5+LN($D168)*'Valeur de calcul'!$G$6+LN($E168)*'Valeur de calcul'!$G$7+'Valeur de calcul'!$G$3)/24)/(44/12),3)</f>
        <v>#NUM!</v>
      </c>
      <c r="L168" s="6" t="e">
        <f>ROUND(EXP(LN($K168)-2*'Valeur de calcul'!$G$8),3)</f>
        <v>#NUM!</v>
      </c>
      <c r="M168" s="6" t="e">
        <f>ROUND(EXP(LN($K168)-'Valeur de calcul'!$G$8),3)</f>
        <v>#NUM!</v>
      </c>
      <c r="N168" s="6" t="e">
        <f>ROUND(EXP(LN($K168)+'Valeur de calcul'!$G$8),3)</f>
        <v>#NUM!</v>
      </c>
      <c r="O168" s="6" t="e">
        <f>ROUND(EXP(LN($K168)+2*'Valeur de calcul'!$G$8),3)</f>
        <v>#NUM!</v>
      </c>
      <c r="P168" s="6" t="str">
        <f t="shared" si="15"/>
        <v xml:space="preserve"> </v>
      </c>
      <c r="Q168" s="11"/>
      <c r="R168" s="5" t="e">
        <f>ROUND(EXP((LN($B168)*'Valeur de calcul'!$H$4)+($C168*'Valeur de calcul'!$H$5)+(LN($D168)*'Valeur de calcul'!$H$6)+(LN($E168)*'Valeur de calcul'!$H$7)+'Valeur de calcul'!$H$3),1)</f>
        <v>#NUM!</v>
      </c>
      <c r="S168" s="11" t="e">
        <f>ROUND(EXP(LN($R168)-2*'Valeur de calcul'!$H$8),1)</f>
        <v>#NUM!</v>
      </c>
      <c r="T168" s="11" t="e">
        <f>ROUND(EXP(LN($R168)-1*'Valeur de calcul'!$H$8),1)</f>
        <v>#NUM!</v>
      </c>
      <c r="U168" s="11" t="e">
        <f>ROUND(EXP(LN($R168)+1*'Valeur de calcul'!$H$8),1)</f>
        <v>#NUM!</v>
      </c>
      <c r="V168" s="11" t="e">
        <f>ROUND(EXP(LN($R168)+2*'Valeur de calcul'!$H$8),1)</f>
        <v>#NUM!</v>
      </c>
      <c r="W168" s="11" t="str">
        <f t="shared" si="16"/>
        <v xml:space="preserve"> </v>
      </c>
      <c r="X168" s="11"/>
      <c r="Y168" s="4" t="e">
        <f t="shared" si="17"/>
        <v>#NUM!</v>
      </c>
      <c r="Z168" s="11" t="e">
        <f>IF(Y168=0," ",IF($Y168&lt;EXP(-2*'Valeur de calcul'!$G$8),"très basse", IF('Prairie permanente 0-20 cm'!$Y168&lt;EXP(-1*'Valeur de calcul'!$G$8),"basse",IF('Prairie permanente 0-20 cm'!$Y168&gt;EXP(2*'Valeur de calcul'!$G$8),"très élevée",IF('Prairie permanente 0-20 cm'!$Y168&gt;EXP('Valeur de calcul'!$G$8),"élevée","normal")))))</f>
        <v>#NUM!</v>
      </c>
      <c r="AA168" s="11" t="e">
        <f t="shared" si="18"/>
        <v>#NUM!</v>
      </c>
      <c r="AB168" s="11" t="e">
        <f>IF(AA168=0," ",IF($AA168&lt;EXP(-2*'Valeur de calcul'!$H$8),"très basse", IF('Prairie permanente 0-20 cm'!$AA168&lt;EXP(-1*'Valeur de calcul'!$H$8),"basse",IF('Prairie permanente 0-20 cm'!$AA168&gt;EXP(2*'Valeur de calcul'!$H$8),"très élevée",IF('Prairie permanente 0-20 cm'!$AA168&gt;EXP('Valeur de calcul'!$H$8),"élevée","normal")))))</f>
        <v>#NUM!</v>
      </c>
      <c r="AC168" s="11"/>
      <c r="AD168" s="11" t="e">
        <f t="shared" si="19"/>
        <v>#DIV/0!</v>
      </c>
      <c r="AE168" s="11" t="e">
        <f t="shared" si="20"/>
        <v>#DIV/0!</v>
      </c>
    </row>
    <row r="169" spans="1:31" x14ac:dyDescent="0.25">
      <c r="A169" s="9"/>
      <c r="B169" s="9"/>
      <c r="C169" s="9"/>
      <c r="D169" s="9"/>
      <c r="E169" s="9"/>
      <c r="F169" s="9"/>
      <c r="G169" s="9"/>
      <c r="H169" s="9"/>
      <c r="I169" s="11"/>
      <c r="J169" s="11">
        <f t="shared" si="14"/>
        <v>0</v>
      </c>
      <c r="K169" s="6" t="e">
        <f>ROUND((EXP(LN($B169)*'Valeur de calcul'!$G$4+$C169*'Valeur de calcul'!$G$5+LN($D169)*'Valeur de calcul'!$G$6+LN($E169)*'Valeur de calcul'!$G$7+'Valeur de calcul'!$G$3)/24)/(44/12),3)</f>
        <v>#NUM!</v>
      </c>
      <c r="L169" s="6" t="e">
        <f>ROUND(EXP(LN($K169)-2*'Valeur de calcul'!$G$8),3)</f>
        <v>#NUM!</v>
      </c>
      <c r="M169" s="6" t="e">
        <f>ROUND(EXP(LN($K169)-'Valeur de calcul'!$G$8),3)</f>
        <v>#NUM!</v>
      </c>
      <c r="N169" s="6" t="e">
        <f>ROUND(EXP(LN($K169)+'Valeur de calcul'!$G$8),3)</f>
        <v>#NUM!</v>
      </c>
      <c r="O169" s="6" t="e">
        <f>ROUND(EXP(LN($K169)+2*'Valeur de calcul'!$G$8),3)</f>
        <v>#NUM!</v>
      </c>
      <c r="P169" s="6" t="str">
        <f t="shared" si="15"/>
        <v xml:space="preserve"> </v>
      </c>
      <c r="Q169" s="11"/>
      <c r="R169" s="5" t="e">
        <f>ROUND(EXP((LN($B169)*'Valeur de calcul'!$H$4)+($C169*'Valeur de calcul'!$H$5)+(LN($D169)*'Valeur de calcul'!$H$6)+(LN($E169)*'Valeur de calcul'!$H$7)+'Valeur de calcul'!$H$3),1)</f>
        <v>#NUM!</v>
      </c>
      <c r="S169" s="11" t="e">
        <f>ROUND(EXP(LN($R169)-2*'Valeur de calcul'!$H$8),1)</f>
        <v>#NUM!</v>
      </c>
      <c r="T169" s="11" t="e">
        <f>ROUND(EXP(LN($R169)-1*'Valeur de calcul'!$H$8),1)</f>
        <v>#NUM!</v>
      </c>
      <c r="U169" s="11" t="e">
        <f>ROUND(EXP(LN($R169)+1*'Valeur de calcul'!$H$8),1)</f>
        <v>#NUM!</v>
      </c>
      <c r="V169" s="11" t="e">
        <f>ROUND(EXP(LN($R169)+2*'Valeur de calcul'!$H$8),1)</f>
        <v>#NUM!</v>
      </c>
      <c r="W169" s="11" t="str">
        <f t="shared" si="16"/>
        <v xml:space="preserve"> </v>
      </c>
      <c r="X169" s="11"/>
      <c r="Y169" s="4" t="e">
        <f t="shared" si="17"/>
        <v>#NUM!</v>
      </c>
      <c r="Z169" s="11" t="e">
        <f>IF(Y169=0," ",IF($Y169&lt;EXP(-2*'Valeur de calcul'!$G$8),"très basse", IF('Prairie permanente 0-20 cm'!$Y169&lt;EXP(-1*'Valeur de calcul'!$G$8),"basse",IF('Prairie permanente 0-20 cm'!$Y169&gt;EXP(2*'Valeur de calcul'!$G$8),"très élevée",IF('Prairie permanente 0-20 cm'!$Y169&gt;EXP('Valeur de calcul'!$G$8),"élevée","normal")))))</f>
        <v>#NUM!</v>
      </c>
      <c r="AA169" s="11" t="e">
        <f t="shared" si="18"/>
        <v>#NUM!</v>
      </c>
      <c r="AB169" s="11" t="e">
        <f>IF(AA169=0," ",IF($AA169&lt;EXP(-2*'Valeur de calcul'!$H$8),"très basse", IF('Prairie permanente 0-20 cm'!$AA169&lt;EXP(-1*'Valeur de calcul'!$H$8),"basse",IF('Prairie permanente 0-20 cm'!$AA169&gt;EXP(2*'Valeur de calcul'!$H$8),"très élevée",IF('Prairie permanente 0-20 cm'!$AA169&gt;EXP('Valeur de calcul'!$H$8),"élevée","normal")))))</f>
        <v>#NUM!</v>
      </c>
      <c r="AC169" s="11"/>
      <c r="AD169" s="11" t="e">
        <f t="shared" si="19"/>
        <v>#DIV/0!</v>
      </c>
      <c r="AE169" s="11" t="e">
        <f t="shared" si="20"/>
        <v>#DIV/0!</v>
      </c>
    </row>
    <row r="170" spans="1:31" x14ac:dyDescent="0.25">
      <c r="A170" s="9"/>
      <c r="B170" s="9"/>
      <c r="C170" s="9"/>
      <c r="D170" s="9"/>
      <c r="E170" s="9"/>
      <c r="F170" s="9"/>
      <c r="G170" s="9"/>
      <c r="H170" s="9"/>
      <c r="I170" s="11"/>
      <c r="J170" s="11">
        <f t="shared" si="14"/>
        <v>0</v>
      </c>
      <c r="K170" s="6" t="e">
        <f>ROUND((EXP(LN($B170)*'Valeur de calcul'!$G$4+$C170*'Valeur de calcul'!$G$5+LN($D170)*'Valeur de calcul'!$G$6+LN($E170)*'Valeur de calcul'!$G$7+'Valeur de calcul'!$G$3)/24)/(44/12),3)</f>
        <v>#NUM!</v>
      </c>
      <c r="L170" s="6" t="e">
        <f>ROUND(EXP(LN($K170)-2*'Valeur de calcul'!$G$8),3)</f>
        <v>#NUM!</v>
      </c>
      <c r="M170" s="6" t="e">
        <f>ROUND(EXP(LN($K170)-'Valeur de calcul'!$G$8),3)</f>
        <v>#NUM!</v>
      </c>
      <c r="N170" s="6" t="e">
        <f>ROUND(EXP(LN($K170)+'Valeur de calcul'!$G$8),3)</f>
        <v>#NUM!</v>
      </c>
      <c r="O170" s="6" t="e">
        <f>ROUND(EXP(LN($K170)+2*'Valeur de calcul'!$G$8),3)</f>
        <v>#NUM!</v>
      </c>
      <c r="P170" s="6" t="str">
        <f t="shared" si="15"/>
        <v xml:space="preserve"> </v>
      </c>
      <c r="Q170" s="11"/>
      <c r="R170" s="5" t="e">
        <f>ROUND(EXP((LN($B170)*'Valeur de calcul'!$H$4)+($C170*'Valeur de calcul'!$H$5)+(LN($D170)*'Valeur de calcul'!$H$6)+(LN($E170)*'Valeur de calcul'!$H$7)+'Valeur de calcul'!$H$3),1)</f>
        <v>#NUM!</v>
      </c>
      <c r="S170" s="11" t="e">
        <f>ROUND(EXP(LN($R170)-2*'Valeur de calcul'!$H$8),1)</f>
        <v>#NUM!</v>
      </c>
      <c r="T170" s="11" t="e">
        <f>ROUND(EXP(LN($R170)-1*'Valeur de calcul'!$H$8),1)</f>
        <v>#NUM!</v>
      </c>
      <c r="U170" s="11" t="e">
        <f>ROUND(EXP(LN($R170)+1*'Valeur de calcul'!$H$8),1)</f>
        <v>#NUM!</v>
      </c>
      <c r="V170" s="11" t="e">
        <f>ROUND(EXP(LN($R170)+2*'Valeur de calcul'!$H$8),1)</f>
        <v>#NUM!</v>
      </c>
      <c r="W170" s="11" t="str">
        <f t="shared" si="16"/>
        <v xml:space="preserve"> </v>
      </c>
      <c r="X170" s="11"/>
      <c r="Y170" s="4" t="e">
        <f t="shared" si="17"/>
        <v>#NUM!</v>
      </c>
      <c r="Z170" s="11" t="e">
        <f>IF(Y170=0," ",IF($Y170&lt;EXP(-2*'Valeur de calcul'!$G$8),"très basse", IF('Prairie permanente 0-20 cm'!$Y170&lt;EXP(-1*'Valeur de calcul'!$G$8),"basse",IF('Prairie permanente 0-20 cm'!$Y170&gt;EXP(2*'Valeur de calcul'!$G$8),"très élevée",IF('Prairie permanente 0-20 cm'!$Y170&gt;EXP('Valeur de calcul'!$G$8),"élevée","normal")))))</f>
        <v>#NUM!</v>
      </c>
      <c r="AA170" s="11" t="e">
        <f t="shared" si="18"/>
        <v>#NUM!</v>
      </c>
      <c r="AB170" s="11" t="e">
        <f>IF(AA170=0," ",IF($AA170&lt;EXP(-2*'Valeur de calcul'!$H$8),"très basse", IF('Prairie permanente 0-20 cm'!$AA170&lt;EXP(-1*'Valeur de calcul'!$H$8),"basse",IF('Prairie permanente 0-20 cm'!$AA170&gt;EXP(2*'Valeur de calcul'!$H$8),"très élevée",IF('Prairie permanente 0-20 cm'!$AA170&gt;EXP('Valeur de calcul'!$H$8),"élevée","normal")))))</f>
        <v>#NUM!</v>
      </c>
      <c r="AC170" s="11"/>
      <c r="AD170" s="11" t="e">
        <f t="shared" si="19"/>
        <v>#DIV/0!</v>
      </c>
      <c r="AE170" s="11" t="e">
        <f t="shared" si="20"/>
        <v>#DIV/0!</v>
      </c>
    </row>
    <row r="171" spans="1:31" x14ac:dyDescent="0.25">
      <c r="A171" s="9"/>
      <c r="B171" s="9"/>
      <c r="C171" s="9"/>
      <c r="D171" s="9"/>
      <c r="E171" s="9"/>
      <c r="F171" s="9"/>
      <c r="G171" s="9"/>
      <c r="H171" s="9"/>
      <c r="I171" s="11"/>
      <c r="J171" s="11">
        <f t="shared" si="14"/>
        <v>0</v>
      </c>
      <c r="K171" s="6" t="e">
        <f>ROUND((EXP(LN($B171)*'Valeur de calcul'!$G$4+$C171*'Valeur de calcul'!$G$5+LN($D171)*'Valeur de calcul'!$G$6+LN($E171)*'Valeur de calcul'!$G$7+'Valeur de calcul'!$G$3)/24)/(44/12),3)</f>
        <v>#NUM!</v>
      </c>
      <c r="L171" s="6" t="e">
        <f>ROUND(EXP(LN($K171)-2*'Valeur de calcul'!$G$8),3)</f>
        <v>#NUM!</v>
      </c>
      <c r="M171" s="6" t="e">
        <f>ROUND(EXP(LN($K171)-'Valeur de calcul'!$G$8),3)</f>
        <v>#NUM!</v>
      </c>
      <c r="N171" s="6" t="e">
        <f>ROUND(EXP(LN($K171)+'Valeur de calcul'!$G$8),3)</f>
        <v>#NUM!</v>
      </c>
      <c r="O171" s="6" t="e">
        <f>ROUND(EXP(LN($K171)+2*'Valeur de calcul'!$G$8),3)</f>
        <v>#NUM!</v>
      </c>
      <c r="P171" s="6" t="str">
        <f t="shared" si="15"/>
        <v xml:space="preserve"> </v>
      </c>
      <c r="Q171" s="11"/>
      <c r="R171" s="5" t="e">
        <f>ROUND(EXP((LN($B171)*'Valeur de calcul'!$H$4)+($C171*'Valeur de calcul'!$H$5)+(LN($D171)*'Valeur de calcul'!$H$6)+(LN($E171)*'Valeur de calcul'!$H$7)+'Valeur de calcul'!$H$3),1)</f>
        <v>#NUM!</v>
      </c>
      <c r="S171" s="11" t="e">
        <f>ROUND(EXP(LN($R171)-2*'Valeur de calcul'!$H$8),1)</f>
        <v>#NUM!</v>
      </c>
      <c r="T171" s="11" t="e">
        <f>ROUND(EXP(LN($R171)-1*'Valeur de calcul'!$H$8),1)</f>
        <v>#NUM!</v>
      </c>
      <c r="U171" s="11" t="e">
        <f>ROUND(EXP(LN($R171)+1*'Valeur de calcul'!$H$8),1)</f>
        <v>#NUM!</v>
      </c>
      <c r="V171" s="11" t="e">
        <f>ROUND(EXP(LN($R171)+2*'Valeur de calcul'!$H$8),1)</f>
        <v>#NUM!</v>
      </c>
      <c r="W171" s="11" t="str">
        <f t="shared" si="16"/>
        <v xml:space="preserve"> </v>
      </c>
      <c r="X171" s="11"/>
      <c r="Y171" s="4" t="e">
        <f t="shared" si="17"/>
        <v>#NUM!</v>
      </c>
      <c r="Z171" s="11" t="e">
        <f>IF(Y171=0," ",IF($Y171&lt;EXP(-2*'Valeur de calcul'!$G$8),"très basse", IF('Prairie permanente 0-20 cm'!$Y171&lt;EXP(-1*'Valeur de calcul'!$G$8),"basse",IF('Prairie permanente 0-20 cm'!$Y171&gt;EXP(2*'Valeur de calcul'!$G$8),"très élevée",IF('Prairie permanente 0-20 cm'!$Y171&gt;EXP('Valeur de calcul'!$G$8),"élevée","normal")))))</f>
        <v>#NUM!</v>
      </c>
      <c r="AA171" s="11" t="e">
        <f t="shared" si="18"/>
        <v>#NUM!</v>
      </c>
      <c r="AB171" s="11" t="e">
        <f>IF(AA171=0," ",IF($AA171&lt;EXP(-2*'Valeur de calcul'!$H$8),"très basse", IF('Prairie permanente 0-20 cm'!$AA171&lt;EXP(-1*'Valeur de calcul'!$H$8),"basse",IF('Prairie permanente 0-20 cm'!$AA171&gt;EXP(2*'Valeur de calcul'!$H$8),"très élevée",IF('Prairie permanente 0-20 cm'!$AA171&gt;EXP('Valeur de calcul'!$H$8),"élevée","normal")))))</f>
        <v>#NUM!</v>
      </c>
      <c r="AC171" s="11"/>
      <c r="AD171" s="11" t="e">
        <f t="shared" si="19"/>
        <v>#DIV/0!</v>
      </c>
      <c r="AE171" s="11" t="e">
        <f t="shared" si="20"/>
        <v>#DIV/0!</v>
      </c>
    </row>
    <row r="172" spans="1:31" x14ac:dyDescent="0.25">
      <c r="A172" s="9"/>
      <c r="B172" s="9"/>
      <c r="C172" s="9"/>
      <c r="D172" s="9"/>
      <c r="E172" s="9"/>
      <c r="F172" s="9"/>
      <c r="G172" s="9"/>
      <c r="H172" s="9"/>
      <c r="I172" s="11"/>
      <c r="J172" s="11">
        <f t="shared" si="14"/>
        <v>0</v>
      </c>
      <c r="K172" s="6" t="e">
        <f>ROUND((EXP(LN($B172)*'Valeur de calcul'!$G$4+$C172*'Valeur de calcul'!$G$5+LN($D172)*'Valeur de calcul'!$G$6+LN($E172)*'Valeur de calcul'!$G$7+'Valeur de calcul'!$G$3)/24)/(44/12),3)</f>
        <v>#NUM!</v>
      </c>
      <c r="L172" s="6" t="e">
        <f>ROUND(EXP(LN($K172)-2*'Valeur de calcul'!$G$8),3)</f>
        <v>#NUM!</v>
      </c>
      <c r="M172" s="6" t="e">
        <f>ROUND(EXP(LN($K172)-'Valeur de calcul'!$G$8),3)</f>
        <v>#NUM!</v>
      </c>
      <c r="N172" s="6" t="e">
        <f>ROUND(EXP(LN($K172)+'Valeur de calcul'!$G$8),3)</f>
        <v>#NUM!</v>
      </c>
      <c r="O172" s="6" t="e">
        <f>ROUND(EXP(LN($K172)+2*'Valeur de calcul'!$G$8),3)</f>
        <v>#NUM!</v>
      </c>
      <c r="P172" s="6" t="str">
        <f t="shared" si="15"/>
        <v xml:space="preserve"> </v>
      </c>
      <c r="Q172" s="11"/>
      <c r="R172" s="5" t="e">
        <f>ROUND(EXP((LN($B172)*'Valeur de calcul'!$H$4)+($C172*'Valeur de calcul'!$H$5)+(LN($D172)*'Valeur de calcul'!$H$6)+(LN($E172)*'Valeur de calcul'!$H$7)+'Valeur de calcul'!$H$3),1)</f>
        <v>#NUM!</v>
      </c>
      <c r="S172" s="11" t="e">
        <f>ROUND(EXP(LN($R172)-2*'Valeur de calcul'!$H$8),1)</f>
        <v>#NUM!</v>
      </c>
      <c r="T172" s="11" t="e">
        <f>ROUND(EXP(LN($R172)-1*'Valeur de calcul'!$H$8),1)</f>
        <v>#NUM!</v>
      </c>
      <c r="U172" s="11" t="e">
        <f>ROUND(EXP(LN($R172)+1*'Valeur de calcul'!$H$8),1)</f>
        <v>#NUM!</v>
      </c>
      <c r="V172" s="11" t="e">
        <f>ROUND(EXP(LN($R172)+2*'Valeur de calcul'!$H$8),1)</f>
        <v>#NUM!</v>
      </c>
      <c r="W172" s="11" t="str">
        <f t="shared" si="16"/>
        <v xml:space="preserve"> </v>
      </c>
      <c r="X172" s="11"/>
      <c r="Y172" s="4" t="e">
        <f t="shared" si="17"/>
        <v>#NUM!</v>
      </c>
      <c r="Z172" s="11" t="e">
        <f>IF(Y172=0," ",IF($Y172&lt;EXP(-2*'Valeur de calcul'!$G$8),"très basse", IF('Prairie permanente 0-20 cm'!$Y172&lt;EXP(-1*'Valeur de calcul'!$G$8),"basse",IF('Prairie permanente 0-20 cm'!$Y172&gt;EXP(2*'Valeur de calcul'!$G$8),"très élevée",IF('Prairie permanente 0-20 cm'!$Y172&gt;EXP('Valeur de calcul'!$G$8),"élevée","normal")))))</f>
        <v>#NUM!</v>
      </c>
      <c r="AA172" s="11" t="e">
        <f t="shared" si="18"/>
        <v>#NUM!</v>
      </c>
      <c r="AB172" s="11" t="e">
        <f>IF(AA172=0," ",IF($AA172&lt;EXP(-2*'Valeur de calcul'!$H$8),"très basse", IF('Prairie permanente 0-20 cm'!$AA172&lt;EXP(-1*'Valeur de calcul'!$H$8),"basse",IF('Prairie permanente 0-20 cm'!$AA172&gt;EXP(2*'Valeur de calcul'!$H$8),"très élevée",IF('Prairie permanente 0-20 cm'!$AA172&gt;EXP('Valeur de calcul'!$H$8),"élevée","normal")))))</f>
        <v>#NUM!</v>
      </c>
      <c r="AC172" s="11"/>
      <c r="AD172" s="11" t="e">
        <f t="shared" si="19"/>
        <v>#DIV/0!</v>
      </c>
      <c r="AE172" s="11" t="e">
        <f t="shared" si="20"/>
        <v>#DIV/0!</v>
      </c>
    </row>
    <row r="173" spans="1:31" x14ac:dyDescent="0.25">
      <c r="A173" s="9"/>
      <c r="B173" s="9"/>
      <c r="C173" s="9"/>
      <c r="D173" s="9"/>
      <c r="E173" s="9"/>
      <c r="F173" s="9"/>
      <c r="G173" s="9"/>
      <c r="H173" s="9"/>
      <c r="I173" s="11"/>
      <c r="J173" s="11">
        <f t="shared" si="14"/>
        <v>0</v>
      </c>
      <c r="K173" s="6" t="e">
        <f>ROUND((EXP(LN($B173)*'Valeur de calcul'!$G$4+$C173*'Valeur de calcul'!$G$5+LN($D173)*'Valeur de calcul'!$G$6+LN($E173)*'Valeur de calcul'!$G$7+'Valeur de calcul'!$G$3)/24)/(44/12),3)</f>
        <v>#NUM!</v>
      </c>
      <c r="L173" s="6" t="e">
        <f>ROUND(EXP(LN($K173)-2*'Valeur de calcul'!$G$8),3)</f>
        <v>#NUM!</v>
      </c>
      <c r="M173" s="6" t="e">
        <f>ROUND(EXP(LN($K173)-'Valeur de calcul'!$G$8),3)</f>
        <v>#NUM!</v>
      </c>
      <c r="N173" s="6" t="e">
        <f>ROUND(EXP(LN($K173)+'Valeur de calcul'!$G$8),3)</f>
        <v>#NUM!</v>
      </c>
      <c r="O173" s="6" t="e">
        <f>ROUND(EXP(LN($K173)+2*'Valeur de calcul'!$G$8),3)</f>
        <v>#NUM!</v>
      </c>
      <c r="P173" s="6" t="str">
        <f t="shared" si="15"/>
        <v xml:space="preserve"> </v>
      </c>
      <c r="Q173" s="11"/>
      <c r="R173" s="5" t="e">
        <f>ROUND(EXP((LN($B173)*'Valeur de calcul'!$H$4)+($C173*'Valeur de calcul'!$H$5)+(LN($D173)*'Valeur de calcul'!$H$6)+(LN($E173)*'Valeur de calcul'!$H$7)+'Valeur de calcul'!$H$3),1)</f>
        <v>#NUM!</v>
      </c>
      <c r="S173" s="11" t="e">
        <f>ROUND(EXP(LN($R173)-2*'Valeur de calcul'!$H$8),1)</f>
        <v>#NUM!</v>
      </c>
      <c r="T173" s="11" t="e">
        <f>ROUND(EXP(LN($R173)-1*'Valeur de calcul'!$H$8),1)</f>
        <v>#NUM!</v>
      </c>
      <c r="U173" s="11" t="e">
        <f>ROUND(EXP(LN($R173)+1*'Valeur de calcul'!$H$8),1)</f>
        <v>#NUM!</v>
      </c>
      <c r="V173" s="11" t="e">
        <f>ROUND(EXP(LN($R173)+2*'Valeur de calcul'!$H$8),1)</f>
        <v>#NUM!</v>
      </c>
      <c r="W173" s="11" t="str">
        <f t="shared" si="16"/>
        <v xml:space="preserve"> </v>
      </c>
      <c r="X173" s="11"/>
      <c r="Y173" s="4" t="e">
        <f t="shared" si="17"/>
        <v>#NUM!</v>
      </c>
      <c r="Z173" s="11" t="e">
        <f>IF(Y173=0," ",IF($Y173&lt;EXP(-2*'Valeur de calcul'!$G$8),"très basse", IF('Prairie permanente 0-20 cm'!$Y173&lt;EXP(-1*'Valeur de calcul'!$G$8),"basse",IF('Prairie permanente 0-20 cm'!$Y173&gt;EXP(2*'Valeur de calcul'!$G$8),"très élevée",IF('Prairie permanente 0-20 cm'!$Y173&gt;EXP('Valeur de calcul'!$G$8),"élevée","normal")))))</f>
        <v>#NUM!</v>
      </c>
      <c r="AA173" s="11" t="e">
        <f t="shared" si="18"/>
        <v>#NUM!</v>
      </c>
      <c r="AB173" s="11" t="e">
        <f>IF(AA173=0," ",IF($AA173&lt;EXP(-2*'Valeur de calcul'!$H$8),"très basse", IF('Prairie permanente 0-20 cm'!$AA173&lt;EXP(-1*'Valeur de calcul'!$H$8),"basse",IF('Prairie permanente 0-20 cm'!$AA173&gt;EXP(2*'Valeur de calcul'!$H$8),"très élevée",IF('Prairie permanente 0-20 cm'!$AA173&gt;EXP('Valeur de calcul'!$H$8),"élevée","normal")))))</f>
        <v>#NUM!</v>
      </c>
      <c r="AC173" s="11"/>
      <c r="AD173" s="11" t="e">
        <f t="shared" si="19"/>
        <v>#DIV/0!</v>
      </c>
      <c r="AE173" s="11" t="e">
        <f t="shared" si="20"/>
        <v>#DIV/0!</v>
      </c>
    </row>
    <row r="174" spans="1:31" x14ac:dyDescent="0.25">
      <c r="A174" s="9"/>
      <c r="B174" s="9"/>
      <c r="C174" s="9"/>
      <c r="D174" s="9"/>
      <c r="E174" s="9"/>
      <c r="F174" s="9"/>
      <c r="G174" s="9"/>
      <c r="H174" s="9"/>
      <c r="I174" s="11"/>
      <c r="J174" s="11">
        <f t="shared" si="14"/>
        <v>0</v>
      </c>
      <c r="K174" s="6" t="e">
        <f>ROUND((EXP(LN($B174)*'Valeur de calcul'!$G$4+$C174*'Valeur de calcul'!$G$5+LN($D174)*'Valeur de calcul'!$G$6+LN($E174)*'Valeur de calcul'!$G$7+'Valeur de calcul'!$G$3)/24)/(44/12),3)</f>
        <v>#NUM!</v>
      </c>
      <c r="L174" s="6" t="e">
        <f>ROUND(EXP(LN($K174)-2*'Valeur de calcul'!$G$8),3)</f>
        <v>#NUM!</v>
      </c>
      <c r="M174" s="6" t="e">
        <f>ROUND(EXP(LN($K174)-'Valeur de calcul'!$G$8),3)</f>
        <v>#NUM!</v>
      </c>
      <c r="N174" s="6" t="e">
        <f>ROUND(EXP(LN($K174)+'Valeur de calcul'!$G$8),3)</f>
        <v>#NUM!</v>
      </c>
      <c r="O174" s="6" t="e">
        <f>ROUND(EXP(LN($K174)+2*'Valeur de calcul'!$G$8),3)</f>
        <v>#NUM!</v>
      </c>
      <c r="P174" s="6" t="str">
        <f t="shared" si="15"/>
        <v xml:space="preserve"> </v>
      </c>
      <c r="Q174" s="11"/>
      <c r="R174" s="5" t="e">
        <f>ROUND(EXP((LN($B174)*'Valeur de calcul'!$H$4)+($C174*'Valeur de calcul'!$H$5)+(LN($D174)*'Valeur de calcul'!$H$6)+(LN($E174)*'Valeur de calcul'!$H$7)+'Valeur de calcul'!$H$3),1)</f>
        <v>#NUM!</v>
      </c>
      <c r="S174" s="11" t="e">
        <f>ROUND(EXP(LN($R174)-2*'Valeur de calcul'!$H$8),1)</f>
        <v>#NUM!</v>
      </c>
      <c r="T174" s="11" t="e">
        <f>ROUND(EXP(LN($R174)-1*'Valeur de calcul'!$H$8),1)</f>
        <v>#NUM!</v>
      </c>
      <c r="U174" s="11" t="e">
        <f>ROUND(EXP(LN($R174)+1*'Valeur de calcul'!$H$8),1)</f>
        <v>#NUM!</v>
      </c>
      <c r="V174" s="11" t="e">
        <f>ROUND(EXP(LN($R174)+2*'Valeur de calcul'!$H$8),1)</f>
        <v>#NUM!</v>
      </c>
      <c r="W174" s="11" t="str">
        <f t="shared" si="16"/>
        <v xml:space="preserve"> </v>
      </c>
      <c r="X174" s="11"/>
      <c r="Y174" s="4" t="e">
        <f t="shared" si="17"/>
        <v>#NUM!</v>
      </c>
      <c r="Z174" s="11" t="e">
        <f>IF(Y174=0," ",IF($Y174&lt;EXP(-2*'Valeur de calcul'!$G$8),"très basse", IF('Prairie permanente 0-20 cm'!$Y174&lt;EXP(-1*'Valeur de calcul'!$G$8),"basse",IF('Prairie permanente 0-20 cm'!$Y174&gt;EXP(2*'Valeur de calcul'!$G$8),"très élevée",IF('Prairie permanente 0-20 cm'!$Y174&gt;EXP('Valeur de calcul'!$G$8),"élevée","normal")))))</f>
        <v>#NUM!</v>
      </c>
      <c r="AA174" s="11" t="e">
        <f t="shared" si="18"/>
        <v>#NUM!</v>
      </c>
      <c r="AB174" s="11" t="e">
        <f>IF(AA174=0," ",IF($AA174&lt;EXP(-2*'Valeur de calcul'!$H$8),"très basse", IF('Prairie permanente 0-20 cm'!$AA174&lt;EXP(-1*'Valeur de calcul'!$H$8),"basse",IF('Prairie permanente 0-20 cm'!$AA174&gt;EXP(2*'Valeur de calcul'!$H$8),"très élevée",IF('Prairie permanente 0-20 cm'!$AA174&gt;EXP('Valeur de calcul'!$H$8),"élevée","normal")))))</f>
        <v>#NUM!</v>
      </c>
      <c r="AC174" s="11"/>
      <c r="AD174" s="11" t="e">
        <f t="shared" si="19"/>
        <v>#DIV/0!</v>
      </c>
      <c r="AE174" s="11" t="e">
        <f t="shared" si="20"/>
        <v>#DIV/0!</v>
      </c>
    </row>
    <row r="175" spans="1:31" x14ac:dyDescent="0.25">
      <c r="A175" s="9"/>
      <c r="B175" s="9"/>
      <c r="C175" s="9"/>
      <c r="D175" s="9"/>
      <c r="E175" s="9"/>
      <c r="F175" s="9"/>
      <c r="G175" s="9"/>
      <c r="H175" s="9"/>
      <c r="I175" s="11"/>
      <c r="J175" s="11">
        <f t="shared" si="14"/>
        <v>0</v>
      </c>
      <c r="K175" s="6" t="e">
        <f>ROUND((EXP(LN($B175)*'Valeur de calcul'!$G$4+$C175*'Valeur de calcul'!$G$5+LN($D175)*'Valeur de calcul'!$G$6+LN($E175)*'Valeur de calcul'!$G$7+'Valeur de calcul'!$G$3)/24)/(44/12),3)</f>
        <v>#NUM!</v>
      </c>
      <c r="L175" s="6" t="e">
        <f>ROUND(EXP(LN($K175)-2*'Valeur de calcul'!$G$8),3)</f>
        <v>#NUM!</v>
      </c>
      <c r="M175" s="6" t="e">
        <f>ROUND(EXP(LN($K175)-'Valeur de calcul'!$G$8),3)</f>
        <v>#NUM!</v>
      </c>
      <c r="N175" s="6" t="e">
        <f>ROUND(EXP(LN($K175)+'Valeur de calcul'!$G$8),3)</f>
        <v>#NUM!</v>
      </c>
      <c r="O175" s="6" t="e">
        <f>ROUND(EXP(LN($K175)+2*'Valeur de calcul'!$G$8),3)</f>
        <v>#NUM!</v>
      </c>
      <c r="P175" s="6" t="str">
        <f t="shared" si="15"/>
        <v xml:space="preserve"> </v>
      </c>
      <c r="Q175" s="11"/>
      <c r="R175" s="5" t="e">
        <f>ROUND(EXP((LN($B175)*'Valeur de calcul'!$H$4)+($C175*'Valeur de calcul'!$H$5)+(LN($D175)*'Valeur de calcul'!$H$6)+(LN($E175)*'Valeur de calcul'!$H$7)+'Valeur de calcul'!$H$3),1)</f>
        <v>#NUM!</v>
      </c>
      <c r="S175" s="11" t="e">
        <f>ROUND(EXP(LN($R175)-2*'Valeur de calcul'!$H$8),1)</f>
        <v>#NUM!</v>
      </c>
      <c r="T175" s="11" t="e">
        <f>ROUND(EXP(LN($R175)-1*'Valeur de calcul'!$H$8),1)</f>
        <v>#NUM!</v>
      </c>
      <c r="U175" s="11" t="e">
        <f>ROUND(EXP(LN($R175)+1*'Valeur de calcul'!$H$8),1)</f>
        <v>#NUM!</v>
      </c>
      <c r="V175" s="11" t="e">
        <f>ROUND(EXP(LN($R175)+2*'Valeur de calcul'!$H$8),1)</f>
        <v>#NUM!</v>
      </c>
      <c r="W175" s="11" t="str">
        <f t="shared" si="16"/>
        <v xml:space="preserve"> </v>
      </c>
      <c r="X175" s="11"/>
      <c r="Y175" s="4" t="e">
        <f t="shared" si="17"/>
        <v>#NUM!</v>
      </c>
      <c r="Z175" s="11" t="e">
        <f>IF(Y175=0," ",IF($Y175&lt;EXP(-2*'Valeur de calcul'!$G$8),"très basse", IF('Prairie permanente 0-20 cm'!$Y175&lt;EXP(-1*'Valeur de calcul'!$G$8),"basse",IF('Prairie permanente 0-20 cm'!$Y175&gt;EXP(2*'Valeur de calcul'!$G$8),"très élevée",IF('Prairie permanente 0-20 cm'!$Y175&gt;EXP('Valeur de calcul'!$G$8),"élevée","normal")))))</f>
        <v>#NUM!</v>
      </c>
      <c r="AA175" s="11" t="e">
        <f t="shared" si="18"/>
        <v>#NUM!</v>
      </c>
      <c r="AB175" s="11" t="e">
        <f>IF(AA175=0," ",IF($AA175&lt;EXP(-2*'Valeur de calcul'!$H$8),"très basse", IF('Prairie permanente 0-20 cm'!$AA175&lt;EXP(-1*'Valeur de calcul'!$H$8),"basse",IF('Prairie permanente 0-20 cm'!$AA175&gt;EXP(2*'Valeur de calcul'!$H$8),"très élevée",IF('Prairie permanente 0-20 cm'!$AA175&gt;EXP('Valeur de calcul'!$H$8),"élevée","normal")))))</f>
        <v>#NUM!</v>
      </c>
      <c r="AC175" s="11"/>
      <c r="AD175" s="11" t="e">
        <f t="shared" si="19"/>
        <v>#DIV/0!</v>
      </c>
      <c r="AE175" s="11" t="e">
        <f t="shared" si="20"/>
        <v>#DIV/0!</v>
      </c>
    </row>
    <row r="176" spans="1:31" x14ac:dyDescent="0.25">
      <c r="A176" s="9"/>
      <c r="B176" s="9"/>
      <c r="C176" s="9"/>
      <c r="D176" s="9"/>
      <c r="E176" s="9"/>
      <c r="F176" s="9"/>
      <c r="G176" s="9"/>
      <c r="H176" s="9"/>
      <c r="I176" s="11"/>
      <c r="J176" s="11">
        <f t="shared" si="14"/>
        <v>0</v>
      </c>
      <c r="K176" s="6" t="e">
        <f>ROUND((EXP(LN($B176)*'Valeur de calcul'!$G$4+$C176*'Valeur de calcul'!$G$5+LN($D176)*'Valeur de calcul'!$G$6+LN($E176)*'Valeur de calcul'!$G$7+'Valeur de calcul'!$G$3)/24)/(44/12),3)</f>
        <v>#NUM!</v>
      </c>
      <c r="L176" s="6" t="e">
        <f>ROUND(EXP(LN($K176)-2*'Valeur de calcul'!$G$8),3)</f>
        <v>#NUM!</v>
      </c>
      <c r="M176" s="6" t="e">
        <f>ROUND(EXP(LN($K176)-'Valeur de calcul'!$G$8),3)</f>
        <v>#NUM!</v>
      </c>
      <c r="N176" s="6" t="e">
        <f>ROUND(EXP(LN($K176)+'Valeur de calcul'!$G$8),3)</f>
        <v>#NUM!</v>
      </c>
      <c r="O176" s="6" t="e">
        <f>ROUND(EXP(LN($K176)+2*'Valeur de calcul'!$G$8),3)</f>
        <v>#NUM!</v>
      </c>
      <c r="P176" s="6" t="str">
        <f t="shared" si="15"/>
        <v xml:space="preserve"> </v>
      </c>
      <c r="Q176" s="11"/>
      <c r="R176" s="5" t="e">
        <f>ROUND(EXP((LN($B176)*'Valeur de calcul'!$H$4)+($C176*'Valeur de calcul'!$H$5)+(LN($D176)*'Valeur de calcul'!$H$6)+(LN($E176)*'Valeur de calcul'!$H$7)+'Valeur de calcul'!$H$3),1)</f>
        <v>#NUM!</v>
      </c>
      <c r="S176" s="11" t="e">
        <f>ROUND(EXP(LN($R176)-2*'Valeur de calcul'!$H$8),1)</f>
        <v>#NUM!</v>
      </c>
      <c r="T176" s="11" t="e">
        <f>ROUND(EXP(LN($R176)-1*'Valeur de calcul'!$H$8),1)</f>
        <v>#NUM!</v>
      </c>
      <c r="U176" s="11" t="e">
        <f>ROUND(EXP(LN($R176)+1*'Valeur de calcul'!$H$8),1)</f>
        <v>#NUM!</v>
      </c>
      <c r="V176" s="11" t="e">
        <f>ROUND(EXP(LN($R176)+2*'Valeur de calcul'!$H$8),1)</f>
        <v>#NUM!</v>
      </c>
      <c r="W176" s="11" t="str">
        <f t="shared" si="16"/>
        <v xml:space="preserve"> </v>
      </c>
      <c r="X176" s="11"/>
      <c r="Y176" s="4" t="e">
        <f t="shared" si="17"/>
        <v>#NUM!</v>
      </c>
      <c r="Z176" s="11" t="e">
        <f>IF(Y176=0," ",IF($Y176&lt;EXP(-2*'Valeur de calcul'!$G$8),"très basse", IF('Prairie permanente 0-20 cm'!$Y176&lt;EXP(-1*'Valeur de calcul'!$G$8),"basse",IF('Prairie permanente 0-20 cm'!$Y176&gt;EXP(2*'Valeur de calcul'!$G$8),"très élevée",IF('Prairie permanente 0-20 cm'!$Y176&gt;EXP('Valeur de calcul'!$G$8),"élevée","normal")))))</f>
        <v>#NUM!</v>
      </c>
      <c r="AA176" s="11" t="e">
        <f t="shared" si="18"/>
        <v>#NUM!</v>
      </c>
      <c r="AB176" s="11" t="e">
        <f>IF(AA176=0," ",IF($AA176&lt;EXP(-2*'Valeur de calcul'!$H$8),"très basse", IF('Prairie permanente 0-20 cm'!$AA176&lt;EXP(-1*'Valeur de calcul'!$H$8),"basse",IF('Prairie permanente 0-20 cm'!$AA176&gt;EXP(2*'Valeur de calcul'!$H$8),"très élevée",IF('Prairie permanente 0-20 cm'!$AA176&gt;EXP('Valeur de calcul'!$H$8),"élevée","normal")))))</f>
        <v>#NUM!</v>
      </c>
      <c r="AC176" s="11"/>
      <c r="AD176" s="11" t="e">
        <f t="shared" si="19"/>
        <v>#DIV/0!</v>
      </c>
      <c r="AE176" s="11" t="e">
        <f t="shared" si="20"/>
        <v>#DIV/0!</v>
      </c>
    </row>
    <row r="177" spans="1:31" x14ac:dyDescent="0.25">
      <c r="A177" s="9"/>
      <c r="B177" s="9"/>
      <c r="C177" s="9"/>
      <c r="D177" s="9"/>
      <c r="E177" s="9"/>
      <c r="F177" s="9"/>
      <c r="G177" s="9"/>
      <c r="H177" s="9"/>
      <c r="I177" s="11"/>
      <c r="J177" s="11">
        <f t="shared" si="14"/>
        <v>0</v>
      </c>
      <c r="K177" s="6" t="e">
        <f>ROUND((EXP(LN($B177)*'Valeur de calcul'!$G$4+$C177*'Valeur de calcul'!$G$5+LN($D177)*'Valeur de calcul'!$G$6+LN($E177)*'Valeur de calcul'!$G$7+'Valeur de calcul'!$G$3)/24)/(44/12),3)</f>
        <v>#NUM!</v>
      </c>
      <c r="L177" s="6" t="e">
        <f>ROUND(EXP(LN($K177)-2*'Valeur de calcul'!$G$8),3)</f>
        <v>#NUM!</v>
      </c>
      <c r="M177" s="6" t="e">
        <f>ROUND(EXP(LN($K177)-'Valeur de calcul'!$G$8),3)</f>
        <v>#NUM!</v>
      </c>
      <c r="N177" s="6" t="e">
        <f>ROUND(EXP(LN($K177)+'Valeur de calcul'!$G$8),3)</f>
        <v>#NUM!</v>
      </c>
      <c r="O177" s="6" t="e">
        <f>ROUND(EXP(LN($K177)+2*'Valeur de calcul'!$G$8),3)</f>
        <v>#NUM!</v>
      </c>
      <c r="P177" s="6" t="str">
        <f t="shared" si="15"/>
        <v xml:space="preserve"> </v>
      </c>
      <c r="Q177" s="11"/>
      <c r="R177" s="5" t="e">
        <f>ROUND(EXP((LN($B177)*'Valeur de calcul'!$H$4)+($C177*'Valeur de calcul'!$H$5)+(LN($D177)*'Valeur de calcul'!$H$6)+(LN($E177)*'Valeur de calcul'!$H$7)+'Valeur de calcul'!$H$3),1)</f>
        <v>#NUM!</v>
      </c>
      <c r="S177" s="11" t="e">
        <f>ROUND(EXP(LN($R177)-2*'Valeur de calcul'!$H$8),1)</f>
        <v>#NUM!</v>
      </c>
      <c r="T177" s="11" t="e">
        <f>ROUND(EXP(LN($R177)-1*'Valeur de calcul'!$H$8),1)</f>
        <v>#NUM!</v>
      </c>
      <c r="U177" s="11" t="e">
        <f>ROUND(EXP(LN($R177)+1*'Valeur de calcul'!$H$8),1)</f>
        <v>#NUM!</v>
      </c>
      <c r="V177" s="11" t="e">
        <f>ROUND(EXP(LN($R177)+2*'Valeur de calcul'!$H$8),1)</f>
        <v>#NUM!</v>
      </c>
      <c r="W177" s="11" t="str">
        <f t="shared" si="16"/>
        <v xml:space="preserve"> </v>
      </c>
      <c r="X177" s="11"/>
      <c r="Y177" s="4" t="e">
        <f t="shared" si="17"/>
        <v>#NUM!</v>
      </c>
      <c r="Z177" s="11" t="e">
        <f>IF(Y177=0," ",IF($Y177&lt;EXP(-2*'Valeur de calcul'!$G$8),"très basse", IF('Prairie permanente 0-20 cm'!$Y177&lt;EXP(-1*'Valeur de calcul'!$G$8),"basse",IF('Prairie permanente 0-20 cm'!$Y177&gt;EXP(2*'Valeur de calcul'!$G$8),"très élevée",IF('Prairie permanente 0-20 cm'!$Y177&gt;EXP('Valeur de calcul'!$G$8),"élevée","normal")))))</f>
        <v>#NUM!</v>
      </c>
      <c r="AA177" s="11" t="e">
        <f t="shared" si="18"/>
        <v>#NUM!</v>
      </c>
      <c r="AB177" s="11" t="e">
        <f>IF(AA177=0," ",IF($AA177&lt;EXP(-2*'Valeur de calcul'!$H$8),"très basse", IF('Prairie permanente 0-20 cm'!$AA177&lt;EXP(-1*'Valeur de calcul'!$H$8),"basse",IF('Prairie permanente 0-20 cm'!$AA177&gt;EXP(2*'Valeur de calcul'!$H$8),"très élevée",IF('Prairie permanente 0-20 cm'!$AA177&gt;EXP('Valeur de calcul'!$H$8),"élevée","normal")))))</f>
        <v>#NUM!</v>
      </c>
      <c r="AC177" s="11"/>
      <c r="AD177" s="11" t="e">
        <f t="shared" si="19"/>
        <v>#DIV/0!</v>
      </c>
      <c r="AE177" s="11" t="e">
        <f t="shared" si="20"/>
        <v>#DIV/0!</v>
      </c>
    </row>
    <row r="178" spans="1:31" x14ac:dyDescent="0.25">
      <c r="A178" s="9"/>
      <c r="B178" s="9"/>
      <c r="C178" s="9"/>
      <c r="D178" s="9"/>
      <c r="E178" s="9"/>
      <c r="F178" s="9"/>
      <c r="G178" s="9"/>
      <c r="H178" s="9"/>
      <c r="I178" s="11"/>
      <c r="J178" s="11">
        <f t="shared" si="14"/>
        <v>0</v>
      </c>
      <c r="K178" s="6" t="e">
        <f>ROUND((EXP(LN($B178)*'Valeur de calcul'!$G$4+$C178*'Valeur de calcul'!$G$5+LN($D178)*'Valeur de calcul'!$G$6+LN($E178)*'Valeur de calcul'!$G$7+'Valeur de calcul'!$G$3)/24)/(44/12),3)</f>
        <v>#NUM!</v>
      </c>
      <c r="L178" s="6" t="e">
        <f>ROUND(EXP(LN($K178)-2*'Valeur de calcul'!$G$8),3)</f>
        <v>#NUM!</v>
      </c>
      <c r="M178" s="6" t="e">
        <f>ROUND(EXP(LN($K178)-'Valeur de calcul'!$G$8),3)</f>
        <v>#NUM!</v>
      </c>
      <c r="N178" s="6" t="e">
        <f>ROUND(EXP(LN($K178)+'Valeur de calcul'!$G$8),3)</f>
        <v>#NUM!</v>
      </c>
      <c r="O178" s="6" t="e">
        <f>ROUND(EXP(LN($K178)+2*'Valeur de calcul'!$G$8),3)</f>
        <v>#NUM!</v>
      </c>
      <c r="P178" s="6" t="str">
        <f t="shared" si="15"/>
        <v xml:space="preserve"> </v>
      </c>
      <c r="Q178" s="11"/>
      <c r="R178" s="5" t="e">
        <f>ROUND(EXP((LN($B178)*'Valeur de calcul'!$H$4)+($C178*'Valeur de calcul'!$H$5)+(LN($D178)*'Valeur de calcul'!$H$6)+(LN($E178)*'Valeur de calcul'!$H$7)+'Valeur de calcul'!$H$3),1)</f>
        <v>#NUM!</v>
      </c>
      <c r="S178" s="11" t="e">
        <f>ROUND(EXP(LN($R178)-2*'Valeur de calcul'!$H$8),1)</f>
        <v>#NUM!</v>
      </c>
      <c r="T178" s="11" t="e">
        <f>ROUND(EXP(LN($R178)-1*'Valeur de calcul'!$H$8),1)</f>
        <v>#NUM!</v>
      </c>
      <c r="U178" s="11" t="e">
        <f>ROUND(EXP(LN($R178)+1*'Valeur de calcul'!$H$8),1)</f>
        <v>#NUM!</v>
      </c>
      <c r="V178" s="11" t="e">
        <f>ROUND(EXP(LN($R178)+2*'Valeur de calcul'!$H$8),1)</f>
        <v>#NUM!</v>
      </c>
      <c r="W178" s="11" t="str">
        <f t="shared" si="16"/>
        <v xml:space="preserve"> </v>
      </c>
      <c r="X178" s="11"/>
      <c r="Y178" s="4" t="e">
        <f t="shared" si="17"/>
        <v>#NUM!</v>
      </c>
      <c r="Z178" s="11" t="e">
        <f>IF(Y178=0," ",IF($Y178&lt;EXP(-2*'Valeur de calcul'!$G$8),"très basse", IF('Prairie permanente 0-20 cm'!$Y178&lt;EXP(-1*'Valeur de calcul'!$G$8),"basse",IF('Prairie permanente 0-20 cm'!$Y178&gt;EXP(2*'Valeur de calcul'!$G$8),"très élevée",IF('Prairie permanente 0-20 cm'!$Y178&gt;EXP('Valeur de calcul'!$G$8),"élevée","normal")))))</f>
        <v>#NUM!</v>
      </c>
      <c r="AA178" s="11" t="e">
        <f t="shared" si="18"/>
        <v>#NUM!</v>
      </c>
      <c r="AB178" s="11" t="e">
        <f>IF(AA178=0," ",IF($AA178&lt;EXP(-2*'Valeur de calcul'!$H$8),"très basse", IF('Prairie permanente 0-20 cm'!$AA178&lt;EXP(-1*'Valeur de calcul'!$H$8),"basse",IF('Prairie permanente 0-20 cm'!$AA178&gt;EXP(2*'Valeur de calcul'!$H$8),"très élevée",IF('Prairie permanente 0-20 cm'!$AA178&gt;EXP('Valeur de calcul'!$H$8),"élevée","normal")))))</f>
        <v>#NUM!</v>
      </c>
      <c r="AC178" s="11"/>
      <c r="AD178" s="11" t="e">
        <f t="shared" si="19"/>
        <v>#DIV/0!</v>
      </c>
      <c r="AE178" s="11" t="e">
        <f t="shared" si="20"/>
        <v>#DIV/0!</v>
      </c>
    </row>
    <row r="179" spans="1:31" x14ac:dyDescent="0.25">
      <c r="A179" s="9"/>
      <c r="B179" s="9"/>
      <c r="C179" s="9"/>
      <c r="D179" s="9"/>
      <c r="E179" s="9"/>
      <c r="F179" s="9"/>
      <c r="G179" s="9"/>
      <c r="H179" s="9"/>
      <c r="I179" s="11"/>
      <c r="J179" s="11">
        <f t="shared" si="14"/>
        <v>0</v>
      </c>
      <c r="K179" s="6" t="e">
        <f>ROUND((EXP(LN($B179)*'Valeur de calcul'!$G$4+$C179*'Valeur de calcul'!$G$5+LN($D179)*'Valeur de calcul'!$G$6+LN($E179)*'Valeur de calcul'!$G$7+'Valeur de calcul'!$G$3)/24)/(44/12),3)</f>
        <v>#NUM!</v>
      </c>
      <c r="L179" s="6" t="e">
        <f>ROUND(EXP(LN($K179)-2*'Valeur de calcul'!$G$8),3)</f>
        <v>#NUM!</v>
      </c>
      <c r="M179" s="6" t="e">
        <f>ROUND(EXP(LN($K179)-'Valeur de calcul'!$G$8),3)</f>
        <v>#NUM!</v>
      </c>
      <c r="N179" s="6" t="e">
        <f>ROUND(EXP(LN($K179)+'Valeur de calcul'!$G$8),3)</f>
        <v>#NUM!</v>
      </c>
      <c r="O179" s="6" t="e">
        <f>ROUND(EXP(LN($K179)+2*'Valeur de calcul'!$G$8),3)</f>
        <v>#NUM!</v>
      </c>
      <c r="P179" s="6" t="str">
        <f t="shared" si="15"/>
        <v xml:space="preserve"> </v>
      </c>
      <c r="Q179" s="11"/>
      <c r="R179" s="5" t="e">
        <f>ROUND(EXP((LN($B179)*'Valeur de calcul'!$H$4)+($C179*'Valeur de calcul'!$H$5)+(LN($D179)*'Valeur de calcul'!$H$6)+(LN($E179)*'Valeur de calcul'!$H$7)+'Valeur de calcul'!$H$3),1)</f>
        <v>#NUM!</v>
      </c>
      <c r="S179" s="11" t="e">
        <f>ROUND(EXP(LN($R179)-2*'Valeur de calcul'!$H$8),1)</f>
        <v>#NUM!</v>
      </c>
      <c r="T179" s="11" t="e">
        <f>ROUND(EXP(LN($R179)-1*'Valeur de calcul'!$H$8),1)</f>
        <v>#NUM!</v>
      </c>
      <c r="U179" s="11" t="e">
        <f>ROUND(EXP(LN($R179)+1*'Valeur de calcul'!$H$8),1)</f>
        <v>#NUM!</v>
      </c>
      <c r="V179" s="11" t="e">
        <f>ROUND(EXP(LN($R179)+2*'Valeur de calcul'!$H$8),1)</f>
        <v>#NUM!</v>
      </c>
      <c r="W179" s="11" t="str">
        <f t="shared" si="16"/>
        <v xml:space="preserve"> </v>
      </c>
      <c r="X179" s="11"/>
      <c r="Y179" s="4" t="e">
        <f t="shared" si="17"/>
        <v>#NUM!</v>
      </c>
      <c r="Z179" s="11" t="e">
        <f>IF(Y179=0," ",IF($Y179&lt;EXP(-2*'Valeur de calcul'!$G$8),"très basse", IF('Prairie permanente 0-20 cm'!$Y179&lt;EXP(-1*'Valeur de calcul'!$G$8),"basse",IF('Prairie permanente 0-20 cm'!$Y179&gt;EXP(2*'Valeur de calcul'!$G$8),"très élevée",IF('Prairie permanente 0-20 cm'!$Y179&gt;EXP('Valeur de calcul'!$G$8),"élevée","normal")))))</f>
        <v>#NUM!</v>
      </c>
      <c r="AA179" s="11" t="e">
        <f t="shared" si="18"/>
        <v>#NUM!</v>
      </c>
      <c r="AB179" s="11" t="e">
        <f>IF(AA179=0," ",IF($AA179&lt;EXP(-2*'Valeur de calcul'!$H$8),"très basse", IF('Prairie permanente 0-20 cm'!$AA179&lt;EXP(-1*'Valeur de calcul'!$H$8),"basse",IF('Prairie permanente 0-20 cm'!$AA179&gt;EXP(2*'Valeur de calcul'!$H$8),"très élevée",IF('Prairie permanente 0-20 cm'!$AA179&gt;EXP('Valeur de calcul'!$H$8),"élevée","normal")))))</f>
        <v>#NUM!</v>
      </c>
      <c r="AC179" s="11"/>
      <c r="AD179" s="11" t="e">
        <f t="shared" si="19"/>
        <v>#DIV/0!</v>
      </c>
      <c r="AE179" s="11" t="e">
        <f t="shared" si="20"/>
        <v>#DIV/0!</v>
      </c>
    </row>
    <row r="180" spans="1:31" x14ac:dyDescent="0.25">
      <c r="A180" s="9"/>
      <c r="B180" s="9"/>
      <c r="C180" s="9"/>
      <c r="D180" s="9"/>
      <c r="E180" s="9"/>
      <c r="F180" s="9"/>
      <c r="G180" s="9"/>
      <c r="H180" s="9"/>
      <c r="I180" s="11"/>
      <c r="J180" s="11">
        <f t="shared" si="14"/>
        <v>0</v>
      </c>
      <c r="K180" s="6" t="e">
        <f>ROUND((EXP(LN($B180)*'Valeur de calcul'!$G$4+$C180*'Valeur de calcul'!$G$5+LN($D180)*'Valeur de calcul'!$G$6+LN($E180)*'Valeur de calcul'!$G$7+'Valeur de calcul'!$G$3)/24)/(44/12),3)</f>
        <v>#NUM!</v>
      </c>
      <c r="L180" s="6" t="e">
        <f>ROUND(EXP(LN($K180)-2*'Valeur de calcul'!$G$8),3)</f>
        <v>#NUM!</v>
      </c>
      <c r="M180" s="6" t="e">
        <f>ROUND(EXP(LN($K180)-'Valeur de calcul'!$G$8),3)</f>
        <v>#NUM!</v>
      </c>
      <c r="N180" s="6" t="e">
        <f>ROUND(EXP(LN($K180)+'Valeur de calcul'!$G$8),3)</f>
        <v>#NUM!</v>
      </c>
      <c r="O180" s="6" t="e">
        <f>ROUND(EXP(LN($K180)+2*'Valeur de calcul'!$G$8),3)</f>
        <v>#NUM!</v>
      </c>
      <c r="P180" s="6" t="str">
        <f t="shared" si="15"/>
        <v xml:space="preserve"> </v>
      </c>
      <c r="Q180" s="11"/>
      <c r="R180" s="5" t="e">
        <f>ROUND(EXP((LN($B180)*'Valeur de calcul'!$H$4)+($C180*'Valeur de calcul'!$H$5)+(LN($D180)*'Valeur de calcul'!$H$6)+(LN($E180)*'Valeur de calcul'!$H$7)+'Valeur de calcul'!$H$3),1)</f>
        <v>#NUM!</v>
      </c>
      <c r="S180" s="11" t="e">
        <f>ROUND(EXP(LN($R180)-2*'Valeur de calcul'!$H$8),1)</f>
        <v>#NUM!</v>
      </c>
      <c r="T180" s="11" t="e">
        <f>ROUND(EXP(LN($R180)-1*'Valeur de calcul'!$H$8),1)</f>
        <v>#NUM!</v>
      </c>
      <c r="U180" s="11" t="e">
        <f>ROUND(EXP(LN($R180)+1*'Valeur de calcul'!$H$8),1)</f>
        <v>#NUM!</v>
      </c>
      <c r="V180" s="11" t="e">
        <f>ROUND(EXP(LN($R180)+2*'Valeur de calcul'!$H$8),1)</f>
        <v>#NUM!</v>
      </c>
      <c r="W180" s="11" t="str">
        <f t="shared" si="16"/>
        <v xml:space="preserve"> </v>
      </c>
      <c r="X180" s="11"/>
      <c r="Y180" s="4" t="e">
        <f t="shared" si="17"/>
        <v>#NUM!</v>
      </c>
      <c r="Z180" s="11" t="e">
        <f>IF(Y180=0," ",IF($Y180&lt;EXP(-2*'Valeur de calcul'!$G$8),"très basse", IF('Prairie permanente 0-20 cm'!$Y180&lt;EXP(-1*'Valeur de calcul'!$G$8),"basse",IF('Prairie permanente 0-20 cm'!$Y180&gt;EXP(2*'Valeur de calcul'!$G$8),"très élevée",IF('Prairie permanente 0-20 cm'!$Y180&gt;EXP('Valeur de calcul'!$G$8),"élevée","normal")))))</f>
        <v>#NUM!</v>
      </c>
      <c r="AA180" s="11" t="e">
        <f t="shared" si="18"/>
        <v>#NUM!</v>
      </c>
      <c r="AB180" s="11" t="e">
        <f>IF(AA180=0," ",IF($AA180&lt;EXP(-2*'Valeur de calcul'!$H$8),"très basse", IF('Prairie permanente 0-20 cm'!$AA180&lt;EXP(-1*'Valeur de calcul'!$H$8),"basse",IF('Prairie permanente 0-20 cm'!$AA180&gt;EXP(2*'Valeur de calcul'!$H$8),"très élevée",IF('Prairie permanente 0-20 cm'!$AA180&gt;EXP('Valeur de calcul'!$H$8),"élevée","normal")))))</f>
        <v>#NUM!</v>
      </c>
      <c r="AC180" s="11"/>
      <c r="AD180" s="11" t="e">
        <f t="shared" si="19"/>
        <v>#DIV/0!</v>
      </c>
      <c r="AE180" s="11" t="e">
        <f t="shared" si="20"/>
        <v>#DIV/0!</v>
      </c>
    </row>
    <row r="181" spans="1:31" x14ac:dyDescent="0.25">
      <c r="A181" s="9"/>
      <c r="B181" s="9"/>
      <c r="C181" s="9"/>
      <c r="D181" s="9"/>
      <c r="E181" s="9"/>
      <c r="F181" s="9"/>
      <c r="G181" s="9"/>
      <c r="H181" s="9"/>
      <c r="I181" s="11"/>
      <c r="J181" s="11">
        <f t="shared" si="14"/>
        <v>0</v>
      </c>
      <c r="K181" s="6" t="e">
        <f>ROUND((EXP(LN($B181)*'Valeur de calcul'!$G$4+$C181*'Valeur de calcul'!$G$5+LN($D181)*'Valeur de calcul'!$G$6+LN($E181)*'Valeur de calcul'!$G$7+'Valeur de calcul'!$G$3)/24)/(44/12),3)</f>
        <v>#NUM!</v>
      </c>
      <c r="L181" s="6" t="e">
        <f>ROUND(EXP(LN($K181)-2*'Valeur de calcul'!$G$8),3)</f>
        <v>#NUM!</v>
      </c>
      <c r="M181" s="6" t="e">
        <f>ROUND(EXP(LN($K181)-'Valeur de calcul'!$G$8),3)</f>
        <v>#NUM!</v>
      </c>
      <c r="N181" s="6" t="e">
        <f>ROUND(EXP(LN($K181)+'Valeur de calcul'!$G$8),3)</f>
        <v>#NUM!</v>
      </c>
      <c r="O181" s="6" t="e">
        <f>ROUND(EXP(LN($K181)+2*'Valeur de calcul'!$G$8),3)</f>
        <v>#NUM!</v>
      </c>
      <c r="P181" s="6" t="str">
        <f t="shared" si="15"/>
        <v xml:space="preserve"> </v>
      </c>
      <c r="Q181" s="11"/>
      <c r="R181" s="5" t="e">
        <f>ROUND(EXP((LN($B181)*'Valeur de calcul'!$H$4)+($C181*'Valeur de calcul'!$H$5)+(LN($D181)*'Valeur de calcul'!$H$6)+(LN($E181)*'Valeur de calcul'!$H$7)+'Valeur de calcul'!$H$3),1)</f>
        <v>#NUM!</v>
      </c>
      <c r="S181" s="11" t="e">
        <f>ROUND(EXP(LN($R181)-2*'Valeur de calcul'!$H$8),1)</f>
        <v>#NUM!</v>
      </c>
      <c r="T181" s="11" t="e">
        <f>ROUND(EXP(LN($R181)-1*'Valeur de calcul'!$H$8),1)</f>
        <v>#NUM!</v>
      </c>
      <c r="U181" s="11" t="e">
        <f>ROUND(EXP(LN($R181)+1*'Valeur de calcul'!$H$8),1)</f>
        <v>#NUM!</v>
      </c>
      <c r="V181" s="11" t="e">
        <f>ROUND(EXP(LN($R181)+2*'Valeur de calcul'!$H$8),1)</f>
        <v>#NUM!</v>
      </c>
      <c r="W181" s="11" t="str">
        <f t="shared" si="16"/>
        <v xml:space="preserve"> </v>
      </c>
      <c r="X181" s="11"/>
      <c r="Y181" s="4" t="e">
        <f t="shared" si="17"/>
        <v>#NUM!</v>
      </c>
      <c r="Z181" s="11" t="e">
        <f>IF(Y181=0," ",IF($Y181&lt;EXP(-2*'Valeur de calcul'!$G$8),"très basse", IF('Prairie permanente 0-20 cm'!$Y181&lt;EXP(-1*'Valeur de calcul'!$G$8),"basse",IF('Prairie permanente 0-20 cm'!$Y181&gt;EXP(2*'Valeur de calcul'!$G$8),"très élevée",IF('Prairie permanente 0-20 cm'!$Y181&gt;EXP('Valeur de calcul'!$G$8),"élevée","normal")))))</f>
        <v>#NUM!</v>
      </c>
      <c r="AA181" s="11" t="e">
        <f t="shared" si="18"/>
        <v>#NUM!</v>
      </c>
      <c r="AB181" s="11" t="e">
        <f>IF(AA181=0," ",IF($AA181&lt;EXP(-2*'Valeur de calcul'!$H$8),"très basse", IF('Prairie permanente 0-20 cm'!$AA181&lt;EXP(-1*'Valeur de calcul'!$H$8),"basse",IF('Prairie permanente 0-20 cm'!$AA181&gt;EXP(2*'Valeur de calcul'!$H$8),"très élevée",IF('Prairie permanente 0-20 cm'!$AA181&gt;EXP('Valeur de calcul'!$H$8),"élevée","normal")))))</f>
        <v>#NUM!</v>
      </c>
      <c r="AC181" s="11"/>
      <c r="AD181" s="11" t="e">
        <f t="shared" si="19"/>
        <v>#DIV/0!</v>
      </c>
      <c r="AE181" s="11" t="e">
        <f t="shared" si="20"/>
        <v>#DIV/0!</v>
      </c>
    </row>
    <row r="182" spans="1:31" x14ac:dyDescent="0.25">
      <c r="A182" s="9"/>
      <c r="B182" s="9"/>
      <c r="C182" s="9"/>
      <c r="D182" s="9"/>
      <c r="E182" s="9"/>
      <c r="F182" s="9"/>
      <c r="G182" s="9"/>
      <c r="H182" s="9"/>
      <c r="I182" s="11"/>
      <c r="J182" s="11">
        <f t="shared" si="14"/>
        <v>0</v>
      </c>
      <c r="K182" s="6" t="e">
        <f>ROUND((EXP(LN($B182)*'Valeur de calcul'!$G$4+$C182*'Valeur de calcul'!$G$5+LN($D182)*'Valeur de calcul'!$G$6+LN($E182)*'Valeur de calcul'!$G$7+'Valeur de calcul'!$G$3)/24)/(44/12),3)</f>
        <v>#NUM!</v>
      </c>
      <c r="L182" s="6" t="e">
        <f>ROUND(EXP(LN($K182)-2*'Valeur de calcul'!$G$8),3)</f>
        <v>#NUM!</v>
      </c>
      <c r="M182" s="6" t="e">
        <f>ROUND(EXP(LN($K182)-'Valeur de calcul'!$G$8),3)</f>
        <v>#NUM!</v>
      </c>
      <c r="N182" s="6" t="e">
        <f>ROUND(EXP(LN($K182)+'Valeur de calcul'!$G$8),3)</f>
        <v>#NUM!</v>
      </c>
      <c r="O182" s="6" t="e">
        <f>ROUND(EXP(LN($K182)+2*'Valeur de calcul'!$G$8),3)</f>
        <v>#NUM!</v>
      </c>
      <c r="P182" s="6" t="str">
        <f t="shared" si="15"/>
        <v xml:space="preserve"> </v>
      </c>
      <c r="Q182" s="11"/>
      <c r="R182" s="5" t="e">
        <f>ROUND(EXP((LN($B182)*'Valeur de calcul'!$H$4)+($C182*'Valeur de calcul'!$H$5)+(LN($D182)*'Valeur de calcul'!$H$6)+(LN($E182)*'Valeur de calcul'!$H$7)+'Valeur de calcul'!$H$3),1)</f>
        <v>#NUM!</v>
      </c>
      <c r="S182" s="11" t="e">
        <f>ROUND(EXP(LN($R182)-2*'Valeur de calcul'!$H$8),1)</f>
        <v>#NUM!</v>
      </c>
      <c r="T182" s="11" t="e">
        <f>ROUND(EXP(LN($R182)-1*'Valeur de calcul'!$H$8),1)</f>
        <v>#NUM!</v>
      </c>
      <c r="U182" s="11" t="e">
        <f>ROUND(EXP(LN($R182)+1*'Valeur de calcul'!$H$8),1)</f>
        <v>#NUM!</v>
      </c>
      <c r="V182" s="11" t="e">
        <f>ROUND(EXP(LN($R182)+2*'Valeur de calcul'!$H$8),1)</f>
        <v>#NUM!</v>
      </c>
      <c r="W182" s="11" t="str">
        <f t="shared" si="16"/>
        <v xml:space="preserve"> </v>
      </c>
      <c r="X182" s="11"/>
      <c r="Y182" s="4" t="e">
        <f t="shared" si="17"/>
        <v>#NUM!</v>
      </c>
      <c r="Z182" s="11" t="e">
        <f>IF(Y182=0," ",IF($Y182&lt;EXP(-2*'Valeur de calcul'!$G$8),"très basse", IF('Prairie permanente 0-20 cm'!$Y182&lt;EXP(-1*'Valeur de calcul'!$G$8),"basse",IF('Prairie permanente 0-20 cm'!$Y182&gt;EXP(2*'Valeur de calcul'!$G$8),"très élevée",IF('Prairie permanente 0-20 cm'!$Y182&gt;EXP('Valeur de calcul'!$G$8),"élevée","normal")))))</f>
        <v>#NUM!</v>
      </c>
      <c r="AA182" s="11" t="e">
        <f t="shared" si="18"/>
        <v>#NUM!</v>
      </c>
      <c r="AB182" s="11" t="e">
        <f>IF(AA182=0," ",IF($AA182&lt;EXP(-2*'Valeur de calcul'!$H$8),"très basse", IF('Prairie permanente 0-20 cm'!$AA182&lt;EXP(-1*'Valeur de calcul'!$H$8),"basse",IF('Prairie permanente 0-20 cm'!$AA182&gt;EXP(2*'Valeur de calcul'!$H$8),"très élevée",IF('Prairie permanente 0-20 cm'!$AA182&gt;EXP('Valeur de calcul'!$H$8),"élevée","normal")))))</f>
        <v>#NUM!</v>
      </c>
      <c r="AC182" s="11"/>
      <c r="AD182" s="11" t="e">
        <f t="shared" si="19"/>
        <v>#DIV/0!</v>
      </c>
      <c r="AE182" s="11" t="e">
        <f t="shared" si="20"/>
        <v>#DIV/0!</v>
      </c>
    </row>
    <row r="183" spans="1:31" x14ac:dyDescent="0.25">
      <c r="A183" s="9"/>
      <c r="B183" s="9"/>
      <c r="C183" s="9"/>
      <c r="D183" s="9"/>
      <c r="E183" s="9"/>
      <c r="F183" s="9"/>
      <c r="G183" s="9"/>
      <c r="H183" s="9"/>
      <c r="I183" s="11"/>
      <c r="J183" s="11">
        <f t="shared" si="14"/>
        <v>0</v>
      </c>
      <c r="K183" s="6" t="e">
        <f>ROUND((EXP(LN($B183)*'Valeur de calcul'!$G$4+$C183*'Valeur de calcul'!$G$5+LN($D183)*'Valeur de calcul'!$G$6+LN($E183)*'Valeur de calcul'!$G$7+'Valeur de calcul'!$G$3)/24)/(44/12),3)</f>
        <v>#NUM!</v>
      </c>
      <c r="L183" s="6" t="e">
        <f>ROUND(EXP(LN($K183)-2*'Valeur de calcul'!$G$8),3)</f>
        <v>#NUM!</v>
      </c>
      <c r="M183" s="6" t="e">
        <f>ROUND(EXP(LN($K183)-'Valeur de calcul'!$G$8),3)</f>
        <v>#NUM!</v>
      </c>
      <c r="N183" s="6" t="e">
        <f>ROUND(EXP(LN($K183)+'Valeur de calcul'!$G$8),3)</f>
        <v>#NUM!</v>
      </c>
      <c r="O183" s="6" t="e">
        <f>ROUND(EXP(LN($K183)+2*'Valeur de calcul'!$G$8),3)</f>
        <v>#NUM!</v>
      </c>
      <c r="P183" s="6" t="str">
        <f t="shared" si="15"/>
        <v xml:space="preserve"> </v>
      </c>
      <c r="Q183" s="11"/>
      <c r="R183" s="5" t="e">
        <f>ROUND(EXP((LN($B183)*'Valeur de calcul'!$H$4)+($C183*'Valeur de calcul'!$H$5)+(LN($D183)*'Valeur de calcul'!$H$6)+(LN($E183)*'Valeur de calcul'!$H$7)+'Valeur de calcul'!$H$3),1)</f>
        <v>#NUM!</v>
      </c>
      <c r="S183" s="11" t="e">
        <f>ROUND(EXP(LN($R183)-2*'Valeur de calcul'!$H$8),1)</f>
        <v>#NUM!</v>
      </c>
      <c r="T183" s="11" t="e">
        <f>ROUND(EXP(LN($R183)-1*'Valeur de calcul'!$H$8),1)</f>
        <v>#NUM!</v>
      </c>
      <c r="U183" s="11" t="e">
        <f>ROUND(EXP(LN($R183)+1*'Valeur de calcul'!$H$8),1)</f>
        <v>#NUM!</v>
      </c>
      <c r="V183" s="11" t="e">
        <f>ROUND(EXP(LN($R183)+2*'Valeur de calcul'!$H$8),1)</f>
        <v>#NUM!</v>
      </c>
      <c r="W183" s="11" t="str">
        <f t="shared" si="16"/>
        <v xml:space="preserve"> </v>
      </c>
      <c r="X183" s="11"/>
      <c r="Y183" s="4" t="e">
        <f t="shared" si="17"/>
        <v>#NUM!</v>
      </c>
      <c r="Z183" s="11" t="e">
        <f>IF(Y183=0," ",IF($Y183&lt;EXP(-2*'Valeur de calcul'!$G$8),"très basse", IF('Prairie permanente 0-20 cm'!$Y183&lt;EXP(-1*'Valeur de calcul'!$G$8),"basse",IF('Prairie permanente 0-20 cm'!$Y183&gt;EXP(2*'Valeur de calcul'!$G$8),"très élevée",IF('Prairie permanente 0-20 cm'!$Y183&gt;EXP('Valeur de calcul'!$G$8),"élevée","normal")))))</f>
        <v>#NUM!</v>
      </c>
      <c r="AA183" s="11" t="e">
        <f t="shared" si="18"/>
        <v>#NUM!</v>
      </c>
      <c r="AB183" s="11" t="e">
        <f>IF(AA183=0," ",IF($AA183&lt;EXP(-2*'Valeur de calcul'!$H$8),"très basse", IF('Prairie permanente 0-20 cm'!$AA183&lt;EXP(-1*'Valeur de calcul'!$H$8),"basse",IF('Prairie permanente 0-20 cm'!$AA183&gt;EXP(2*'Valeur de calcul'!$H$8),"très élevée",IF('Prairie permanente 0-20 cm'!$AA183&gt;EXP('Valeur de calcul'!$H$8),"élevée","normal")))))</f>
        <v>#NUM!</v>
      </c>
      <c r="AC183" s="11"/>
      <c r="AD183" s="11" t="e">
        <f t="shared" si="19"/>
        <v>#DIV/0!</v>
      </c>
      <c r="AE183" s="11" t="e">
        <f t="shared" si="20"/>
        <v>#DIV/0!</v>
      </c>
    </row>
    <row r="184" spans="1:31" x14ac:dyDescent="0.25">
      <c r="A184" s="9"/>
      <c r="B184" s="9"/>
      <c r="C184" s="9"/>
      <c r="D184" s="9"/>
      <c r="E184" s="9"/>
      <c r="F184" s="9"/>
      <c r="G184" s="9"/>
      <c r="H184" s="9"/>
      <c r="I184" s="11"/>
      <c r="J184" s="11">
        <f t="shared" si="14"/>
        <v>0</v>
      </c>
      <c r="K184" s="6" t="e">
        <f>ROUND((EXP(LN($B184)*'Valeur de calcul'!$G$4+$C184*'Valeur de calcul'!$G$5+LN($D184)*'Valeur de calcul'!$G$6+LN($E184)*'Valeur de calcul'!$G$7+'Valeur de calcul'!$G$3)/24)/(44/12),3)</f>
        <v>#NUM!</v>
      </c>
      <c r="L184" s="6" t="e">
        <f>ROUND(EXP(LN($K184)-2*'Valeur de calcul'!$G$8),3)</f>
        <v>#NUM!</v>
      </c>
      <c r="M184" s="6" t="e">
        <f>ROUND(EXP(LN($K184)-'Valeur de calcul'!$G$8),3)</f>
        <v>#NUM!</v>
      </c>
      <c r="N184" s="6" t="e">
        <f>ROUND(EXP(LN($K184)+'Valeur de calcul'!$G$8),3)</f>
        <v>#NUM!</v>
      </c>
      <c r="O184" s="6" t="e">
        <f>ROUND(EXP(LN($K184)+2*'Valeur de calcul'!$G$8),3)</f>
        <v>#NUM!</v>
      </c>
      <c r="P184" s="6" t="str">
        <f t="shared" si="15"/>
        <v xml:space="preserve"> </v>
      </c>
      <c r="Q184" s="11"/>
      <c r="R184" s="5" t="e">
        <f>ROUND(EXP((LN($B184)*'Valeur de calcul'!$H$4)+($C184*'Valeur de calcul'!$H$5)+(LN($D184)*'Valeur de calcul'!$H$6)+(LN($E184)*'Valeur de calcul'!$H$7)+'Valeur de calcul'!$H$3),1)</f>
        <v>#NUM!</v>
      </c>
      <c r="S184" s="11" t="e">
        <f>ROUND(EXP(LN($R184)-2*'Valeur de calcul'!$H$8),1)</f>
        <v>#NUM!</v>
      </c>
      <c r="T184" s="11" t="e">
        <f>ROUND(EXP(LN($R184)-1*'Valeur de calcul'!$H$8),1)</f>
        <v>#NUM!</v>
      </c>
      <c r="U184" s="11" t="e">
        <f>ROUND(EXP(LN($R184)+1*'Valeur de calcul'!$H$8),1)</f>
        <v>#NUM!</v>
      </c>
      <c r="V184" s="11" t="e">
        <f>ROUND(EXP(LN($R184)+2*'Valeur de calcul'!$H$8),1)</f>
        <v>#NUM!</v>
      </c>
      <c r="W184" s="11" t="str">
        <f t="shared" si="16"/>
        <v xml:space="preserve"> </v>
      </c>
      <c r="X184" s="11"/>
      <c r="Y184" s="4" t="e">
        <f t="shared" si="17"/>
        <v>#NUM!</v>
      </c>
      <c r="Z184" s="11" t="e">
        <f>IF(Y184=0," ",IF($Y184&lt;EXP(-2*'Valeur de calcul'!$G$8),"très basse", IF('Prairie permanente 0-20 cm'!$Y184&lt;EXP(-1*'Valeur de calcul'!$G$8),"basse",IF('Prairie permanente 0-20 cm'!$Y184&gt;EXP(2*'Valeur de calcul'!$G$8),"très élevée",IF('Prairie permanente 0-20 cm'!$Y184&gt;EXP('Valeur de calcul'!$G$8),"élevée","normal")))))</f>
        <v>#NUM!</v>
      </c>
      <c r="AA184" s="11" t="e">
        <f t="shared" si="18"/>
        <v>#NUM!</v>
      </c>
      <c r="AB184" s="11" t="e">
        <f>IF(AA184=0," ",IF($AA184&lt;EXP(-2*'Valeur de calcul'!$H$8),"très basse", IF('Prairie permanente 0-20 cm'!$AA184&lt;EXP(-1*'Valeur de calcul'!$H$8),"basse",IF('Prairie permanente 0-20 cm'!$AA184&gt;EXP(2*'Valeur de calcul'!$H$8),"très élevée",IF('Prairie permanente 0-20 cm'!$AA184&gt;EXP('Valeur de calcul'!$H$8),"élevée","normal")))))</f>
        <v>#NUM!</v>
      </c>
      <c r="AC184" s="11"/>
      <c r="AD184" s="11" t="e">
        <f t="shared" si="19"/>
        <v>#DIV/0!</v>
      </c>
      <c r="AE184" s="11" t="e">
        <f t="shared" si="20"/>
        <v>#DIV/0!</v>
      </c>
    </row>
    <row r="185" spans="1:31" x14ac:dyDescent="0.25">
      <c r="A185" s="9"/>
      <c r="B185" s="9"/>
      <c r="C185" s="9"/>
      <c r="D185" s="9"/>
      <c r="E185" s="9"/>
      <c r="F185" s="9"/>
      <c r="G185" s="9"/>
      <c r="H185" s="9"/>
      <c r="I185" s="11"/>
      <c r="J185" s="11">
        <f t="shared" si="14"/>
        <v>0</v>
      </c>
      <c r="K185" s="6" t="e">
        <f>ROUND((EXP(LN($B185)*'Valeur de calcul'!$G$4+$C185*'Valeur de calcul'!$G$5+LN($D185)*'Valeur de calcul'!$G$6+LN($E185)*'Valeur de calcul'!$G$7+'Valeur de calcul'!$G$3)/24)/(44/12),3)</f>
        <v>#NUM!</v>
      </c>
      <c r="L185" s="6" t="e">
        <f>ROUND(EXP(LN($K185)-2*'Valeur de calcul'!$G$8),3)</f>
        <v>#NUM!</v>
      </c>
      <c r="M185" s="6" t="e">
        <f>ROUND(EXP(LN($K185)-'Valeur de calcul'!$G$8),3)</f>
        <v>#NUM!</v>
      </c>
      <c r="N185" s="6" t="e">
        <f>ROUND(EXP(LN($K185)+'Valeur de calcul'!$G$8),3)</f>
        <v>#NUM!</v>
      </c>
      <c r="O185" s="6" t="e">
        <f>ROUND(EXP(LN($K185)+2*'Valeur de calcul'!$G$8),3)</f>
        <v>#NUM!</v>
      </c>
      <c r="P185" s="6" t="str">
        <f t="shared" si="15"/>
        <v xml:space="preserve"> </v>
      </c>
      <c r="Q185" s="11"/>
      <c r="R185" s="5" t="e">
        <f>ROUND(EXP((LN($B185)*'Valeur de calcul'!$H$4)+($C185*'Valeur de calcul'!$H$5)+(LN($D185)*'Valeur de calcul'!$H$6)+(LN($E185)*'Valeur de calcul'!$H$7)+'Valeur de calcul'!$H$3),1)</f>
        <v>#NUM!</v>
      </c>
      <c r="S185" s="11" t="e">
        <f>ROUND(EXP(LN($R185)-2*'Valeur de calcul'!$H$8),1)</f>
        <v>#NUM!</v>
      </c>
      <c r="T185" s="11" t="e">
        <f>ROUND(EXP(LN($R185)-1*'Valeur de calcul'!$H$8),1)</f>
        <v>#NUM!</v>
      </c>
      <c r="U185" s="11" t="e">
        <f>ROUND(EXP(LN($R185)+1*'Valeur de calcul'!$H$8),1)</f>
        <v>#NUM!</v>
      </c>
      <c r="V185" s="11" t="e">
        <f>ROUND(EXP(LN($R185)+2*'Valeur de calcul'!$H$8),1)</f>
        <v>#NUM!</v>
      </c>
      <c r="W185" s="11" t="str">
        <f t="shared" si="16"/>
        <v xml:space="preserve"> </v>
      </c>
      <c r="X185" s="11"/>
      <c r="Y185" s="4" t="e">
        <f t="shared" si="17"/>
        <v>#NUM!</v>
      </c>
      <c r="Z185" s="11" t="e">
        <f>IF(Y185=0," ",IF($Y185&lt;EXP(-2*'Valeur de calcul'!$G$8),"très basse", IF('Prairie permanente 0-20 cm'!$Y185&lt;EXP(-1*'Valeur de calcul'!$G$8),"basse",IF('Prairie permanente 0-20 cm'!$Y185&gt;EXP(2*'Valeur de calcul'!$G$8),"très élevée",IF('Prairie permanente 0-20 cm'!$Y185&gt;EXP('Valeur de calcul'!$G$8),"élevée","normal")))))</f>
        <v>#NUM!</v>
      </c>
      <c r="AA185" s="11" t="e">
        <f t="shared" si="18"/>
        <v>#NUM!</v>
      </c>
      <c r="AB185" s="11" t="e">
        <f>IF(AA185=0," ",IF($AA185&lt;EXP(-2*'Valeur de calcul'!$H$8),"très basse", IF('Prairie permanente 0-20 cm'!$AA185&lt;EXP(-1*'Valeur de calcul'!$H$8),"basse",IF('Prairie permanente 0-20 cm'!$AA185&gt;EXP(2*'Valeur de calcul'!$H$8),"très élevée",IF('Prairie permanente 0-20 cm'!$AA185&gt;EXP('Valeur de calcul'!$H$8),"élevée","normal")))))</f>
        <v>#NUM!</v>
      </c>
      <c r="AC185" s="11"/>
      <c r="AD185" s="11" t="e">
        <f t="shared" si="19"/>
        <v>#DIV/0!</v>
      </c>
      <c r="AE185" s="11" t="e">
        <f t="shared" si="20"/>
        <v>#DIV/0!</v>
      </c>
    </row>
    <row r="186" spans="1:31" x14ac:dyDescent="0.25">
      <c r="A186" s="9"/>
      <c r="B186" s="9"/>
      <c r="C186" s="9"/>
      <c r="D186" s="9"/>
      <c r="E186" s="9"/>
      <c r="F186" s="9"/>
      <c r="G186" s="9"/>
      <c r="H186" s="9"/>
      <c r="I186" s="11"/>
      <c r="J186" s="11">
        <f t="shared" si="14"/>
        <v>0</v>
      </c>
      <c r="K186" s="6" t="e">
        <f>ROUND((EXP(LN($B186)*'Valeur de calcul'!$G$4+$C186*'Valeur de calcul'!$G$5+LN($D186)*'Valeur de calcul'!$G$6+LN($E186)*'Valeur de calcul'!$G$7+'Valeur de calcul'!$G$3)/24)/(44/12),3)</f>
        <v>#NUM!</v>
      </c>
      <c r="L186" s="6" t="e">
        <f>ROUND(EXP(LN($K186)-2*'Valeur de calcul'!$G$8),3)</f>
        <v>#NUM!</v>
      </c>
      <c r="M186" s="6" t="e">
        <f>ROUND(EXP(LN($K186)-'Valeur de calcul'!$G$8),3)</f>
        <v>#NUM!</v>
      </c>
      <c r="N186" s="6" t="e">
        <f>ROUND(EXP(LN($K186)+'Valeur de calcul'!$G$8),3)</f>
        <v>#NUM!</v>
      </c>
      <c r="O186" s="6" t="e">
        <f>ROUND(EXP(LN($K186)+2*'Valeur de calcul'!$G$8),3)</f>
        <v>#NUM!</v>
      </c>
      <c r="P186" s="6" t="str">
        <f t="shared" si="15"/>
        <v xml:space="preserve"> </v>
      </c>
      <c r="Q186" s="11"/>
      <c r="R186" s="5" t="e">
        <f>ROUND(EXP((LN($B186)*'Valeur de calcul'!$H$4)+($C186*'Valeur de calcul'!$H$5)+(LN($D186)*'Valeur de calcul'!$H$6)+(LN($E186)*'Valeur de calcul'!$H$7)+'Valeur de calcul'!$H$3),1)</f>
        <v>#NUM!</v>
      </c>
      <c r="S186" s="11" t="e">
        <f>ROUND(EXP(LN($R186)-2*'Valeur de calcul'!$H$8),1)</f>
        <v>#NUM!</v>
      </c>
      <c r="T186" s="11" t="e">
        <f>ROUND(EXP(LN($R186)-1*'Valeur de calcul'!$H$8),1)</f>
        <v>#NUM!</v>
      </c>
      <c r="U186" s="11" t="e">
        <f>ROUND(EXP(LN($R186)+1*'Valeur de calcul'!$H$8),1)</f>
        <v>#NUM!</v>
      </c>
      <c r="V186" s="11" t="e">
        <f>ROUND(EXP(LN($R186)+2*'Valeur de calcul'!$H$8),1)</f>
        <v>#NUM!</v>
      </c>
      <c r="W186" s="11" t="str">
        <f t="shared" si="16"/>
        <v xml:space="preserve"> </v>
      </c>
      <c r="X186" s="11"/>
      <c r="Y186" s="4" t="e">
        <f t="shared" si="17"/>
        <v>#NUM!</v>
      </c>
      <c r="Z186" s="11" t="e">
        <f>IF(Y186=0," ",IF($Y186&lt;EXP(-2*'Valeur de calcul'!$G$8),"très basse", IF('Prairie permanente 0-20 cm'!$Y186&lt;EXP(-1*'Valeur de calcul'!$G$8),"basse",IF('Prairie permanente 0-20 cm'!$Y186&gt;EXP(2*'Valeur de calcul'!$G$8),"très élevée",IF('Prairie permanente 0-20 cm'!$Y186&gt;EXP('Valeur de calcul'!$G$8),"élevée","normal")))))</f>
        <v>#NUM!</v>
      </c>
      <c r="AA186" s="11" t="e">
        <f t="shared" si="18"/>
        <v>#NUM!</v>
      </c>
      <c r="AB186" s="11" t="e">
        <f>IF(AA186=0," ",IF($AA186&lt;EXP(-2*'Valeur de calcul'!$H$8),"très basse", IF('Prairie permanente 0-20 cm'!$AA186&lt;EXP(-1*'Valeur de calcul'!$H$8),"basse",IF('Prairie permanente 0-20 cm'!$AA186&gt;EXP(2*'Valeur de calcul'!$H$8),"très élevée",IF('Prairie permanente 0-20 cm'!$AA186&gt;EXP('Valeur de calcul'!$H$8),"élevée","normal")))))</f>
        <v>#NUM!</v>
      </c>
      <c r="AC186" s="11"/>
      <c r="AD186" s="11" t="e">
        <f t="shared" si="19"/>
        <v>#DIV/0!</v>
      </c>
      <c r="AE186" s="11" t="e">
        <f t="shared" si="20"/>
        <v>#DIV/0!</v>
      </c>
    </row>
    <row r="187" spans="1:31" x14ac:dyDescent="0.25">
      <c r="A187" s="9"/>
      <c r="B187" s="9"/>
      <c r="C187" s="9"/>
      <c r="D187" s="9"/>
      <c r="E187" s="9"/>
      <c r="F187" s="9"/>
      <c r="G187" s="9"/>
      <c r="H187" s="9"/>
      <c r="I187" s="11"/>
      <c r="J187" s="11">
        <f t="shared" si="14"/>
        <v>0</v>
      </c>
      <c r="K187" s="6" t="e">
        <f>ROUND((EXP(LN($B187)*'Valeur de calcul'!$G$4+$C187*'Valeur de calcul'!$G$5+LN($D187)*'Valeur de calcul'!$G$6+LN($E187)*'Valeur de calcul'!$G$7+'Valeur de calcul'!$G$3)/24)/(44/12),3)</f>
        <v>#NUM!</v>
      </c>
      <c r="L187" s="6" t="e">
        <f>ROUND(EXP(LN($K187)-2*'Valeur de calcul'!$G$8),3)</f>
        <v>#NUM!</v>
      </c>
      <c r="M187" s="6" t="e">
        <f>ROUND(EXP(LN($K187)-'Valeur de calcul'!$G$8),3)</f>
        <v>#NUM!</v>
      </c>
      <c r="N187" s="6" t="e">
        <f>ROUND(EXP(LN($K187)+'Valeur de calcul'!$G$8),3)</f>
        <v>#NUM!</v>
      </c>
      <c r="O187" s="6" t="e">
        <f>ROUND(EXP(LN($K187)+2*'Valeur de calcul'!$G$8),3)</f>
        <v>#NUM!</v>
      </c>
      <c r="P187" s="6" t="str">
        <f t="shared" si="15"/>
        <v xml:space="preserve"> </v>
      </c>
      <c r="Q187" s="11"/>
      <c r="R187" s="5" t="e">
        <f>ROUND(EXP((LN($B187)*'Valeur de calcul'!$H$4)+($C187*'Valeur de calcul'!$H$5)+(LN($D187)*'Valeur de calcul'!$H$6)+(LN($E187)*'Valeur de calcul'!$H$7)+'Valeur de calcul'!$H$3),1)</f>
        <v>#NUM!</v>
      </c>
      <c r="S187" s="11" t="e">
        <f>ROUND(EXP(LN($R187)-2*'Valeur de calcul'!$H$8),1)</f>
        <v>#NUM!</v>
      </c>
      <c r="T187" s="11" t="e">
        <f>ROUND(EXP(LN($R187)-1*'Valeur de calcul'!$H$8),1)</f>
        <v>#NUM!</v>
      </c>
      <c r="U187" s="11" t="e">
        <f>ROUND(EXP(LN($R187)+1*'Valeur de calcul'!$H$8),1)</f>
        <v>#NUM!</v>
      </c>
      <c r="V187" s="11" t="e">
        <f>ROUND(EXP(LN($R187)+2*'Valeur de calcul'!$H$8),1)</f>
        <v>#NUM!</v>
      </c>
      <c r="W187" s="11" t="str">
        <f t="shared" si="16"/>
        <v xml:space="preserve"> </v>
      </c>
      <c r="X187" s="11"/>
      <c r="Y187" s="4" t="e">
        <f t="shared" si="17"/>
        <v>#NUM!</v>
      </c>
      <c r="Z187" s="11" t="e">
        <f>IF(Y187=0," ",IF($Y187&lt;EXP(-2*'Valeur de calcul'!$G$8),"très basse", IF('Prairie permanente 0-20 cm'!$Y187&lt;EXP(-1*'Valeur de calcul'!$G$8),"basse",IF('Prairie permanente 0-20 cm'!$Y187&gt;EXP(2*'Valeur de calcul'!$G$8),"très élevée",IF('Prairie permanente 0-20 cm'!$Y187&gt;EXP('Valeur de calcul'!$G$8),"élevée","normal")))))</f>
        <v>#NUM!</v>
      </c>
      <c r="AA187" s="11" t="e">
        <f t="shared" si="18"/>
        <v>#NUM!</v>
      </c>
      <c r="AB187" s="11" t="e">
        <f>IF(AA187=0," ",IF($AA187&lt;EXP(-2*'Valeur de calcul'!$H$8),"très basse", IF('Prairie permanente 0-20 cm'!$AA187&lt;EXP(-1*'Valeur de calcul'!$H$8),"basse",IF('Prairie permanente 0-20 cm'!$AA187&gt;EXP(2*'Valeur de calcul'!$H$8),"très élevée",IF('Prairie permanente 0-20 cm'!$AA187&gt;EXP('Valeur de calcul'!$H$8),"élevée","normal")))))</f>
        <v>#NUM!</v>
      </c>
      <c r="AC187" s="11"/>
      <c r="AD187" s="11" t="e">
        <f t="shared" si="19"/>
        <v>#DIV/0!</v>
      </c>
      <c r="AE187" s="11" t="e">
        <f t="shared" si="20"/>
        <v>#DIV/0!</v>
      </c>
    </row>
    <row r="188" spans="1:31" x14ac:dyDescent="0.25">
      <c r="A188" s="9"/>
      <c r="B188" s="9"/>
      <c r="C188" s="9"/>
      <c r="D188" s="9"/>
      <c r="E188" s="9"/>
      <c r="F188" s="9"/>
      <c r="G188" s="9"/>
      <c r="H188" s="9"/>
      <c r="I188" s="11"/>
      <c r="J188" s="11">
        <f t="shared" si="14"/>
        <v>0</v>
      </c>
      <c r="K188" s="6" t="e">
        <f>ROUND((EXP(LN($B188)*'Valeur de calcul'!$G$4+$C188*'Valeur de calcul'!$G$5+LN($D188)*'Valeur de calcul'!$G$6+LN($E188)*'Valeur de calcul'!$G$7+'Valeur de calcul'!$G$3)/24)/(44/12),3)</f>
        <v>#NUM!</v>
      </c>
      <c r="L188" s="6" t="e">
        <f>ROUND(EXP(LN($K188)-2*'Valeur de calcul'!$G$8),3)</f>
        <v>#NUM!</v>
      </c>
      <c r="M188" s="6" t="e">
        <f>ROUND(EXP(LN($K188)-'Valeur de calcul'!$G$8),3)</f>
        <v>#NUM!</v>
      </c>
      <c r="N188" s="6" t="e">
        <f>ROUND(EXP(LN($K188)+'Valeur de calcul'!$G$8),3)</f>
        <v>#NUM!</v>
      </c>
      <c r="O188" s="6" t="e">
        <f>ROUND(EXP(LN($K188)+2*'Valeur de calcul'!$G$8),3)</f>
        <v>#NUM!</v>
      </c>
      <c r="P188" s="6" t="str">
        <f t="shared" si="15"/>
        <v xml:space="preserve"> </v>
      </c>
      <c r="Q188" s="11"/>
      <c r="R188" s="5" t="e">
        <f>ROUND(EXP((LN($B188)*'Valeur de calcul'!$H$4)+($C188*'Valeur de calcul'!$H$5)+(LN($D188)*'Valeur de calcul'!$H$6)+(LN($E188)*'Valeur de calcul'!$H$7)+'Valeur de calcul'!$H$3),1)</f>
        <v>#NUM!</v>
      </c>
      <c r="S188" s="11" t="e">
        <f>ROUND(EXP(LN($R188)-2*'Valeur de calcul'!$H$8),1)</f>
        <v>#NUM!</v>
      </c>
      <c r="T188" s="11" t="e">
        <f>ROUND(EXP(LN($R188)-1*'Valeur de calcul'!$H$8),1)</f>
        <v>#NUM!</v>
      </c>
      <c r="U188" s="11" t="e">
        <f>ROUND(EXP(LN($R188)+1*'Valeur de calcul'!$H$8),1)</f>
        <v>#NUM!</v>
      </c>
      <c r="V188" s="11" t="e">
        <f>ROUND(EXP(LN($R188)+2*'Valeur de calcul'!$H$8),1)</f>
        <v>#NUM!</v>
      </c>
      <c r="W188" s="11" t="str">
        <f t="shared" si="16"/>
        <v xml:space="preserve"> </v>
      </c>
      <c r="X188" s="11"/>
      <c r="Y188" s="4" t="e">
        <f t="shared" si="17"/>
        <v>#NUM!</v>
      </c>
      <c r="Z188" s="11" t="e">
        <f>IF(Y188=0," ",IF($Y188&lt;EXP(-2*'Valeur de calcul'!$G$8),"très basse", IF('Prairie permanente 0-20 cm'!$Y188&lt;EXP(-1*'Valeur de calcul'!$G$8),"basse",IF('Prairie permanente 0-20 cm'!$Y188&gt;EXP(2*'Valeur de calcul'!$G$8),"très élevée",IF('Prairie permanente 0-20 cm'!$Y188&gt;EXP('Valeur de calcul'!$G$8),"élevée","normal")))))</f>
        <v>#NUM!</v>
      </c>
      <c r="AA188" s="11" t="e">
        <f t="shared" si="18"/>
        <v>#NUM!</v>
      </c>
      <c r="AB188" s="11" t="e">
        <f>IF(AA188=0," ",IF($AA188&lt;EXP(-2*'Valeur de calcul'!$H$8),"très basse", IF('Prairie permanente 0-20 cm'!$AA188&lt;EXP(-1*'Valeur de calcul'!$H$8),"basse",IF('Prairie permanente 0-20 cm'!$AA188&gt;EXP(2*'Valeur de calcul'!$H$8),"très élevée",IF('Prairie permanente 0-20 cm'!$AA188&gt;EXP('Valeur de calcul'!$H$8),"élevée","normal")))))</f>
        <v>#NUM!</v>
      </c>
      <c r="AC188" s="11"/>
      <c r="AD188" s="11" t="e">
        <f t="shared" si="19"/>
        <v>#DIV/0!</v>
      </c>
      <c r="AE188" s="11" t="e">
        <f t="shared" si="20"/>
        <v>#DIV/0!</v>
      </c>
    </row>
    <row r="189" spans="1:31" x14ac:dyDescent="0.25">
      <c r="A189" s="9"/>
      <c r="B189" s="9"/>
      <c r="C189" s="9"/>
      <c r="D189" s="9"/>
      <c r="E189" s="9"/>
      <c r="F189" s="9"/>
      <c r="G189" s="9"/>
      <c r="H189" s="9"/>
      <c r="I189" s="11"/>
      <c r="J189" s="11">
        <f t="shared" si="14"/>
        <v>0</v>
      </c>
      <c r="K189" s="6" t="e">
        <f>ROUND((EXP(LN($B189)*'Valeur de calcul'!$G$4+$C189*'Valeur de calcul'!$G$5+LN($D189)*'Valeur de calcul'!$G$6+LN($E189)*'Valeur de calcul'!$G$7+'Valeur de calcul'!$G$3)/24)/(44/12),3)</f>
        <v>#NUM!</v>
      </c>
      <c r="L189" s="6" t="e">
        <f>ROUND(EXP(LN($K189)-2*'Valeur de calcul'!$G$8),3)</f>
        <v>#NUM!</v>
      </c>
      <c r="M189" s="6" t="e">
        <f>ROUND(EXP(LN($K189)-'Valeur de calcul'!$G$8),3)</f>
        <v>#NUM!</v>
      </c>
      <c r="N189" s="6" t="e">
        <f>ROUND(EXP(LN($K189)+'Valeur de calcul'!$G$8),3)</f>
        <v>#NUM!</v>
      </c>
      <c r="O189" s="6" t="e">
        <f>ROUND(EXP(LN($K189)+2*'Valeur de calcul'!$G$8),3)</f>
        <v>#NUM!</v>
      </c>
      <c r="P189" s="6" t="str">
        <f t="shared" si="15"/>
        <v xml:space="preserve"> </v>
      </c>
      <c r="Q189" s="11"/>
      <c r="R189" s="5" t="e">
        <f>ROUND(EXP((LN($B189)*'Valeur de calcul'!$H$4)+($C189*'Valeur de calcul'!$H$5)+(LN($D189)*'Valeur de calcul'!$H$6)+(LN($E189)*'Valeur de calcul'!$H$7)+'Valeur de calcul'!$H$3),1)</f>
        <v>#NUM!</v>
      </c>
      <c r="S189" s="11" t="e">
        <f>ROUND(EXP(LN($R189)-2*'Valeur de calcul'!$H$8),1)</f>
        <v>#NUM!</v>
      </c>
      <c r="T189" s="11" t="e">
        <f>ROUND(EXP(LN($R189)-1*'Valeur de calcul'!$H$8),1)</f>
        <v>#NUM!</v>
      </c>
      <c r="U189" s="11" t="e">
        <f>ROUND(EXP(LN($R189)+1*'Valeur de calcul'!$H$8),1)</f>
        <v>#NUM!</v>
      </c>
      <c r="V189" s="11" t="e">
        <f>ROUND(EXP(LN($R189)+2*'Valeur de calcul'!$H$8),1)</f>
        <v>#NUM!</v>
      </c>
      <c r="W189" s="11" t="str">
        <f t="shared" si="16"/>
        <v xml:space="preserve"> </v>
      </c>
      <c r="X189" s="11"/>
      <c r="Y189" s="4" t="e">
        <f t="shared" si="17"/>
        <v>#NUM!</v>
      </c>
      <c r="Z189" s="11" t="e">
        <f>IF(Y189=0," ",IF($Y189&lt;EXP(-2*'Valeur de calcul'!$G$8),"très basse", IF('Prairie permanente 0-20 cm'!$Y189&lt;EXP(-1*'Valeur de calcul'!$G$8),"basse",IF('Prairie permanente 0-20 cm'!$Y189&gt;EXP(2*'Valeur de calcul'!$G$8),"très élevée",IF('Prairie permanente 0-20 cm'!$Y189&gt;EXP('Valeur de calcul'!$G$8),"élevée","normal")))))</f>
        <v>#NUM!</v>
      </c>
      <c r="AA189" s="11" t="e">
        <f t="shared" si="18"/>
        <v>#NUM!</v>
      </c>
      <c r="AB189" s="11" t="e">
        <f>IF(AA189=0," ",IF($AA189&lt;EXP(-2*'Valeur de calcul'!$H$8),"très basse", IF('Prairie permanente 0-20 cm'!$AA189&lt;EXP(-1*'Valeur de calcul'!$H$8),"basse",IF('Prairie permanente 0-20 cm'!$AA189&gt;EXP(2*'Valeur de calcul'!$H$8),"très élevée",IF('Prairie permanente 0-20 cm'!$AA189&gt;EXP('Valeur de calcul'!$H$8),"élevée","normal")))))</f>
        <v>#NUM!</v>
      </c>
      <c r="AC189" s="11"/>
      <c r="AD189" s="11" t="e">
        <f t="shared" si="19"/>
        <v>#DIV/0!</v>
      </c>
      <c r="AE189" s="11" t="e">
        <f t="shared" si="20"/>
        <v>#DIV/0!</v>
      </c>
    </row>
    <row r="190" spans="1:31" x14ac:dyDescent="0.25">
      <c r="A190" s="9"/>
      <c r="B190" s="9"/>
      <c r="C190" s="9"/>
      <c r="D190" s="9"/>
      <c r="E190" s="9"/>
      <c r="F190" s="9"/>
      <c r="G190" s="9"/>
      <c r="H190" s="9"/>
      <c r="I190" s="11"/>
      <c r="J190" s="11">
        <f t="shared" si="14"/>
        <v>0</v>
      </c>
      <c r="K190" s="6" t="e">
        <f>ROUND((EXP(LN($B190)*'Valeur de calcul'!$G$4+$C190*'Valeur de calcul'!$G$5+LN($D190)*'Valeur de calcul'!$G$6+LN($E190)*'Valeur de calcul'!$G$7+'Valeur de calcul'!$G$3)/24)/(44/12),3)</f>
        <v>#NUM!</v>
      </c>
      <c r="L190" s="6" t="e">
        <f>ROUND(EXP(LN($K190)-2*'Valeur de calcul'!$G$8),3)</f>
        <v>#NUM!</v>
      </c>
      <c r="M190" s="6" t="e">
        <f>ROUND(EXP(LN($K190)-'Valeur de calcul'!$G$8),3)</f>
        <v>#NUM!</v>
      </c>
      <c r="N190" s="6" t="e">
        <f>ROUND(EXP(LN($K190)+'Valeur de calcul'!$G$8),3)</f>
        <v>#NUM!</v>
      </c>
      <c r="O190" s="6" t="e">
        <f>ROUND(EXP(LN($K190)+2*'Valeur de calcul'!$G$8),3)</f>
        <v>#NUM!</v>
      </c>
      <c r="P190" s="6" t="str">
        <f t="shared" si="15"/>
        <v xml:space="preserve"> </v>
      </c>
      <c r="Q190" s="11"/>
      <c r="R190" s="5" t="e">
        <f>ROUND(EXP((LN($B190)*'Valeur de calcul'!$H$4)+($C190*'Valeur de calcul'!$H$5)+(LN($D190)*'Valeur de calcul'!$H$6)+(LN($E190)*'Valeur de calcul'!$H$7)+'Valeur de calcul'!$H$3),1)</f>
        <v>#NUM!</v>
      </c>
      <c r="S190" s="11" t="e">
        <f>ROUND(EXP(LN($R190)-2*'Valeur de calcul'!$H$8),1)</f>
        <v>#NUM!</v>
      </c>
      <c r="T190" s="11" t="e">
        <f>ROUND(EXP(LN($R190)-1*'Valeur de calcul'!$H$8),1)</f>
        <v>#NUM!</v>
      </c>
      <c r="U190" s="11" t="e">
        <f>ROUND(EXP(LN($R190)+1*'Valeur de calcul'!$H$8),1)</f>
        <v>#NUM!</v>
      </c>
      <c r="V190" s="11" t="e">
        <f>ROUND(EXP(LN($R190)+2*'Valeur de calcul'!$H$8),1)</f>
        <v>#NUM!</v>
      </c>
      <c r="W190" s="11" t="str">
        <f t="shared" si="16"/>
        <v xml:space="preserve"> </v>
      </c>
      <c r="X190" s="11"/>
      <c r="Y190" s="4" t="e">
        <f t="shared" si="17"/>
        <v>#NUM!</v>
      </c>
      <c r="Z190" s="11" t="e">
        <f>IF(Y190=0," ",IF($Y190&lt;EXP(-2*'Valeur de calcul'!$G$8),"très basse", IF('Prairie permanente 0-20 cm'!$Y190&lt;EXP(-1*'Valeur de calcul'!$G$8),"basse",IF('Prairie permanente 0-20 cm'!$Y190&gt;EXP(2*'Valeur de calcul'!$G$8),"très élevée",IF('Prairie permanente 0-20 cm'!$Y190&gt;EXP('Valeur de calcul'!$G$8),"élevée","normal")))))</f>
        <v>#NUM!</v>
      </c>
      <c r="AA190" s="11" t="e">
        <f t="shared" si="18"/>
        <v>#NUM!</v>
      </c>
      <c r="AB190" s="11" t="e">
        <f>IF(AA190=0," ",IF($AA190&lt;EXP(-2*'Valeur de calcul'!$H$8),"très basse", IF('Prairie permanente 0-20 cm'!$AA190&lt;EXP(-1*'Valeur de calcul'!$H$8),"basse",IF('Prairie permanente 0-20 cm'!$AA190&gt;EXP(2*'Valeur de calcul'!$H$8),"très élevée",IF('Prairie permanente 0-20 cm'!$AA190&gt;EXP('Valeur de calcul'!$H$8),"élevée","normal")))))</f>
        <v>#NUM!</v>
      </c>
      <c r="AC190" s="11"/>
      <c r="AD190" s="11" t="e">
        <f t="shared" si="19"/>
        <v>#DIV/0!</v>
      </c>
      <c r="AE190" s="11" t="e">
        <f t="shared" si="20"/>
        <v>#DIV/0!</v>
      </c>
    </row>
    <row r="191" spans="1:31" x14ac:dyDescent="0.25">
      <c r="A191" s="9"/>
      <c r="B191" s="9"/>
      <c r="C191" s="9"/>
      <c r="D191" s="9"/>
      <c r="E191" s="9"/>
      <c r="F191" s="9"/>
      <c r="G191" s="9"/>
      <c r="H191" s="9"/>
      <c r="I191" s="11"/>
      <c r="J191" s="11">
        <f t="shared" si="14"/>
        <v>0</v>
      </c>
      <c r="K191" s="6" t="e">
        <f>ROUND((EXP(LN($B191)*'Valeur de calcul'!$G$4+$C191*'Valeur de calcul'!$G$5+LN($D191)*'Valeur de calcul'!$G$6+LN($E191)*'Valeur de calcul'!$G$7+'Valeur de calcul'!$G$3)/24)/(44/12),3)</f>
        <v>#NUM!</v>
      </c>
      <c r="L191" s="6" t="e">
        <f>ROUND(EXP(LN($K191)-2*'Valeur de calcul'!$G$8),3)</f>
        <v>#NUM!</v>
      </c>
      <c r="M191" s="6" t="e">
        <f>ROUND(EXP(LN($K191)-'Valeur de calcul'!$G$8),3)</f>
        <v>#NUM!</v>
      </c>
      <c r="N191" s="6" t="e">
        <f>ROUND(EXP(LN($K191)+'Valeur de calcul'!$G$8),3)</f>
        <v>#NUM!</v>
      </c>
      <c r="O191" s="6" t="e">
        <f>ROUND(EXP(LN($K191)+2*'Valeur de calcul'!$G$8),3)</f>
        <v>#NUM!</v>
      </c>
      <c r="P191" s="6" t="str">
        <f t="shared" si="15"/>
        <v xml:space="preserve"> </v>
      </c>
      <c r="Q191" s="11"/>
      <c r="R191" s="5" t="e">
        <f>ROUND(EXP((LN($B191)*'Valeur de calcul'!$H$4)+($C191*'Valeur de calcul'!$H$5)+(LN($D191)*'Valeur de calcul'!$H$6)+(LN($E191)*'Valeur de calcul'!$H$7)+'Valeur de calcul'!$H$3),1)</f>
        <v>#NUM!</v>
      </c>
      <c r="S191" s="11" t="e">
        <f>ROUND(EXP(LN($R191)-2*'Valeur de calcul'!$H$8),1)</f>
        <v>#NUM!</v>
      </c>
      <c r="T191" s="11" t="e">
        <f>ROUND(EXP(LN($R191)-1*'Valeur de calcul'!$H$8),1)</f>
        <v>#NUM!</v>
      </c>
      <c r="U191" s="11" t="e">
        <f>ROUND(EXP(LN($R191)+1*'Valeur de calcul'!$H$8),1)</f>
        <v>#NUM!</v>
      </c>
      <c r="V191" s="11" t="e">
        <f>ROUND(EXP(LN($R191)+2*'Valeur de calcul'!$H$8),1)</f>
        <v>#NUM!</v>
      </c>
      <c r="W191" s="11" t="str">
        <f t="shared" si="16"/>
        <v xml:space="preserve"> </v>
      </c>
      <c r="X191" s="11"/>
      <c r="Y191" s="4" t="e">
        <f t="shared" si="17"/>
        <v>#NUM!</v>
      </c>
      <c r="Z191" s="11" t="e">
        <f>IF(Y191=0," ",IF($Y191&lt;EXP(-2*'Valeur de calcul'!$G$8),"très basse", IF('Prairie permanente 0-20 cm'!$Y191&lt;EXP(-1*'Valeur de calcul'!$G$8),"basse",IF('Prairie permanente 0-20 cm'!$Y191&gt;EXP(2*'Valeur de calcul'!$G$8),"très élevée",IF('Prairie permanente 0-20 cm'!$Y191&gt;EXP('Valeur de calcul'!$G$8),"élevée","normal")))))</f>
        <v>#NUM!</v>
      </c>
      <c r="AA191" s="11" t="e">
        <f t="shared" si="18"/>
        <v>#NUM!</v>
      </c>
      <c r="AB191" s="11" t="e">
        <f>IF(AA191=0," ",IF($AA191&lt;EXP(-2*'Valeur de calcul'!$H$8),"très basse", IF('Prairie permanente 0-20 cm'!$AA191&lt;EXP(-1*'Valeur de calcul'!$H$8),"basse",IF('Prairie permanente 0-20 cm'!$AA191&gt;EXP(2*'Valeur de calcul'!$H$8),"très élevée",IF('Prairie permanente 0-20 cm'!$AA191&gt;EXP('Valeur de calcul'!$H$8),"élevée","normal")))))</f>
        <v>#NUM!</v>
      </c>
      <c r="AC191" s="11"/>
      <c r="AD191" s="11" t="e">
        <f t="shared" si="19"/>
        <v>#DIV/0!</v>
      </c>
      <c r="AE191" s="11" t="e">
        <f t="shared" si="20"/>
        <v>#DIV/0!</v>
      </c>
    </row>
    <row r="192" spans="1:31" x14ac:dyDescent="0.25">
      <c r="A192" s="9"/>
      <c r="B192" s="9"/>
      <c r="C192" s="9"/>
      <c r="D192" s="9"/>
      <c r="E192" s="9"/>
      <c r="F192" s="9"/>
      <c r="G192" s="9"/>
      <c r="H192" s="9"/>
      <c r="I192" s="11"/>
      <c r="J192" s="11">
        <f t="shared" si="14"/>
        <v>0</v>
      </c>
      <c r="K192" s="6" t="e">
        <f>ROUND((EXP(LN($B192)*'Valeur de calcul'!$G$4+$C192*'Valeur de calcul'!$G$5+LN($D192)*'Valeur de calcul'!$G$6+LN($E192)*'Valeur de calcul'!$G$7+'Valeur de calcul'!$G$3)/24)/(44/12),3)</f>
        <v>#NUM!</v>
      </c>
      <c r="L192" s="6" t="e">
        <f>ROUND(EXP(LN($K192)-2*'Valeur de calcul'!$G$8),3)</f>
        <v>#NUM!</v>
      </c>
      <c r="M192" s="6" t="e">
        <f>ROUND(EXP(LN($K192)-'Valeur de calcul'!$G$8),3)</f>
        <v>#NUM!</v>
      </c>
      <c r="N192" s="6" t="e">
        <f>ROUND(EXP(LN($K192)+'Valeur de calcul'!$G$8),3)</f>
        <v>#NUM!</v>
      </c>
      <c r="O192" s="6" t="e">
        <f>ROUND(EXP(LN($K192)+2*'Valeur de calcul'!$G$8),3)</f>
        <v>#NUM!</v>
      </c>
      <c r="P192" s="6" t="str">
        <f t="shared" si="15"/>
        <v xml:space="preserve"> </v>
      </c>
      <c r="Q192" s="11"/>
      <c r="R192" s="5" t="e">
        <f>ROUND(EXP((LN($B192)*'Valeur de calcul'!$H$4)+($C192*'Valeur de calcul'!$H$5)+(LN($D192)*'Valeur de calcul'!$H$6)+(LN($E192)*'Valeur de calcul'!$H$7)+'Valeur de calcul'!$H$3),1)</f>
        <v>#NUM!</v>
      </c>
      <c r="S192" s="11" t="e">
        <f>ROUND(EXP(LN($R192)-2*'Valeur de calcul'!$H$8),1)</f>
        <v>#NUM!</v>
      </c>
      <c r="T192" s="11" t="e">
        <f>ROUND(EXP(LN($R192)-1*'Valeur de calcul'!$H$8),1)</f>
        <v>#NUM!</v>
      </c>
      <c r="U192" s="11" t="e">
        <f>ROUND(EXP(LN($R192)+1*'Valeur de calcul'!$H$8),1)</f>
        <v>#NUM!</v>
      </c>
      <c r="V192" s="11" t="e">
        <f>ROUND(EXP(LN($R192)+2*'Valeur de calcul'!$H$8),1)</f>
        <v>#NUM!</v>
      </c>
      <c r="W192" s="11" t="str">
        <f t="shared" si="16"/>
        <v xml:space="preserve"> </v>
      </c>
      <c r="X192" s="11"/>
      <c r="Y192" s="4" t="e">
        <f t="shared" si="17"/>
        <v>#NUM!</v>
      </c>
      <c r="Z192" s="11" t="e">
        <f>IF(Y192=0," ",IF($Y192&lt;EXP(-2*'Valeur de calcul'!$G$8),"très basse", IF('Prairie permanente 0-20 cm'!$Y192&lt;EXP(-1*'Valeur de calcul'!$G$8),"basse",IF('Prairie permanente 0-20 cm'!$Y192&gt;EXP(2*'Valeur de calcul'!$G$8),"très élevée",IF('Prairie permanente 0-20 cm'!$Y192&gt;EXP('Valeur de calcul'!$G$8),"élevée","normal")))))</f>
        <v>#NUM!</v>
      </c>
      <c r="AA192" s="11" t="e">
        <f t="shared" si="18"/>
        <v>#NUM!</v>
      </c>
      <c r="AB192" s="11" t="e">
        <f>IF(AA192=0," ",IF($AA192&lt;EXP(-2*'Valeur de calcul'!$H$8),"très basse", IF('Prairie permanente 0-20 cm'!$AA192&lt;EXP(-1*'Valeur de calcul'!$H$8),"basse",IF('Prairie permanente 0-20 cm'!$AA192&gt;EXP(2*'Valeur de calcul'!$H$8),"très élevée",IF('Prairie permanente 0-20 cm'!$AA192&gt;EXP('Valeur de calcul'!$H$8),"élevée","normal")))))</f>
        <v>#NUM!</v>
      </c>
      <c r="AC192" s="11"/>
      <c r="AD192" s="11" t="e">
        <f t="shared" si="19"/>
        <v>#DIV/0!</v>
      </c>
      <c r="AE192" s="11" t="e">
        <f t="shared" si="20"/>
        <v>#DIV/0!</v>
      </c>
    </row>
    <row r="193" spans="1:31" x14ac:dyDescent="0.25">
      <c r="A193" s="9"/>
      <c r="B193" s="9"/>
      <c r="C193" s="9"/>
      <c r="D193" s="9"/>
      <c r="E193" s="9"/>
      <c r="F193" s="9"/>
      <c r="G193" s="9"/>
      <c r="H193" s="9"/>
      <c r="I193" s="11"/>
      <c r="J193" s="11">
        <f t="shared" si="14"/>
        <v>0</v>
      </c>
      <c r="K193" s="6" t="e">
        <f>ROUND((EXP(LN($B193)*'Valeur de calcul'!$G$4+$C193*'Valeur de calcul'!$G$5+LN($D193)*'Valeur de calcul'!$G$6+LN($E193)*'Valeur de calcul'!$G$7+'Valeur de calcul'!$G$3)/24)/(44/12),3)</f>
        <v>#NUM!</v>
      </c>
      <c r="L193" s="6" t="e">
        <f>ROUND(EXP(LN($K193)-2*'Valeur de calcul'!$G$8),3)</f>
        <v>#NUM!</v>
      </c>
      <c r="M193" s="6" t="e">
        <f>ROUND(EXP(LN($K193)-'Valeur de calcul'!$G$8),3)</f>
        <v>#NUM!</v>
      </c>
      <c r="N193" s="6" t="e">
        <f>ROUND(EXP(LN($K193)+'Valeur de calcul'!$G$8),3)</f>
        <v>#NUM!</v>
      </c>
      <c r="O193" s="6" t="e">
        <f>ROUND(EXP(LN($K193)+2*'Valeur de calcul'!$G$8),3)</f>
        <v>#NUM!</v>
      </c>
      <c r="P193" s="6" t="str">
        <f t="shared" si="15"/>
        <v xml:space="preserve"> </v>
      </c>
      <c r="Q193" s="11"/>
      <c r="R193" s="5" t="e">
        <f>ROUND(EXP((LN($B193)*'Valeur de calcul'!$H$4)+($C193*'Valeur de calcul'!$H$5)+(LN($D193)*'Valeur de calcul'!$H$6)+(LN($E193)*'Valeur de calcul'!$H$7)+'Valeur de calcul'!$H$3),1)</f>
        <v>#NUM!</v>
      </c>
      <c r="S193" s="11" t="e">
        <f>ROUND(EXP(LN($R193)-2*'Valeur de calcul'!$H$8),1)</f>
        <v>#NUM!</v>
      </c>
      <c r="T193" s="11" t="e">
        <f>ROUND(EXP(LN($R193)-1*'Valeur de calcul'!$H$8),1)</f>
        <v>#NUM!</v>
      </c>
      <c r="U193" s="11" t="e">
        <f>ROUND(EXP(LN($R193)+1*'Valeur de calcul'!$H$8),1)</f>
        <v>#NUM!</v>
      </c>
      <c r="V193" s="11" t="e">
        <f>ROUND(EXP(LN($R193)+2*'Valeur de calcul'!$H$8),1)</f>
        <v>#NUM!</v>
      </c>
      <c r="W193" s="11" t="str">
        <f t="shared" si="16"/>
        <v xml:space="preserve"> </v>
      </c>
      <c r="X193" s="11"/>
      <c r="Y193" s="4" t="e">
        <f t="shared" si="17"/>
        <v>#NUM!</v>
      </c>
      <c r="Z193" s="11" t="e">
        <f>IF(Y193=0," ",IF($Y193&lt;EXP(-2*'Valeur de calcul'!$G$8),"très basse", IF('Prairie permanente 0-20 cm'!$Y193&lt;EXP(-1*'Valeur de calcul'!$G$8),"basse",IF('Prairie permanente 0-20 cm'!$Y193&gt;EXP(2*'Valeur de calcul'!$G$8),"très élevée",IF('Prairie permanente 0-20 cm'!$Y193&gt;EXP('Valeur de calcul'!$G$8),"élevée","normal")))))</f>
        <v>#NUM!</v>
      </c>
      <c r="AA193" s="11" t="e">
        <f t="shared" si="18"/>
        <v>#NUM!</v>
      </c>
      <c r="AB193" s="11" t="e">
        <f>IF(AA193=0," ",IF($AA193&lt;EXP(-2*'Valeur de calcul'!$H$8),"très basse", IF('Prairie permanente 0-20 cm'!$AA193&lt;EXP(-1*'Valeur de calcul'!$H$8),"basse",IF('Prairie permanente 0-20 cm'!$AA193&gt;EXP(2*'Valeur de calcul'!$H$8),"très élevée",IF('Prairie permanente 0-20 cm'!$AA193&gt;EXP('Valeur de calcul'!$H$8),"élevée","normal")))))</f>
        <v>#NUM!</v>
      </c>
      <c r="AC193" s="11"/>
      <c r="AD193" s="11" t="e">
        <f t="shared" si="19"/>
        <v>#DIV/0!</v>
      </c>
      <c r="AE193" s="11" t="e">
        <f t="shared" si="20"/>
        <v>#DIV/0!</v>
      </c>
    </row>
    <row r="194" spans="1:31" x14ac:dyDescent="0.25">
      <c r="A194" s="9"/>
      <c r="B194" s="9"/>
      <c r="C194" s="9"/>
      <c r="D194" s="9"/>
      <c r="E194" s="9"/>
      <c r="F194" s="9"/>
      <c r="G194" s="9"/>
      <c r="H194" s="9"/>
      <c r="I194" s="11"/>
      <c r="J194" s="11">
        <f t="shared" si="14"/>
        <v>0</v>
      </c>
      <c r="K194" s="6" t="e">
        <f>ROUND((EXP(LN($B194)*'Valeur de calcul'!$G$4+$C194*'Valeur de calcul'!$G$5+LN($D194)*'Valeur de calcul'!$G$6+LN($E194)*'Valeur de calcul'!$G$7+'Valeur de calcul'!$G$3)/24)/(44/12),3)</f>
        <v>#NUM!</v>
      </c>
      <c r="L194" s="6" t="e">
        <f>ROUND(EXP(LN($K194)-2*'Valeur de calcul'!$G$8),3)</f>
        <v>#NUM!</v>
      </c>
      <c r="M194" s="6" t="e">
        <f>ROUND(EXP(LN($K194)-'Valeur de calcul'!$G$8),3)</f>
        <v>#NUM!</v>
      </c>
      <c r="N194" s="6" t="e">
        <f>ROUND(EXP(LN($K194)+'Valeur de calcul'!$G$8),3)</f>
        <v>#NUM!</v>
      </c>
      <c r="O194" s="6" t="e">
        <f>ROUND(EXP(LN($K194)+2*'Valeur de calcul'!$G$8),3)</f>
        <v>#NUM!</v>
      </c>
      <c r="P194" s="6" t="str">
        <f t="shared" si="15"/>
        <v xml:space="preserve"> </v>
      </c>
      <c r="Q194" s="11"/>
      <c r="R194" s="5" t="e">
        <f>ROUND(EXP((LN($B194)*'Valeur de calcul'!$H$4)+($C194*'Valeur de calcul'!$H$5)+(LN($D194)*'Valeur de calcul'!$H$6)+(LN($E194)*'Valeur de calcul'!$H$7)+'Valeur de calcul'!$H$3),1)</f>
        <v>#NUM!</v>
      </c>
      <c r="S194" s="11" t="e">
        <f>ROUND(EXP(LN($R194)-2*'Valeur de calcul'!$H$8),1)</f>
        <v>#NUM!</v>
      </c>
      <c r="T194" s="11" t="e">
        <f>ROUND(EXP(LN($R194)-1*'Valeur de calcul'!$H$8),1)</f>
        <v>#NUM!</v>
      </c>
      <c r="U194" s="11" t="e">
        <f>ROUND(EXP(LN($R194)+1*'Valeur de calcul'!$H$8),1)</f>
        <v>#NUM!</v>
      </c>
      <c r="V194" s="11" t="e">
        <f>ROUND(EXP(LN($R194)+2*'Valeur de calcul'!$H$8),1)</f>
        <v>#NUM!</v>
      </c>
      <c r="W194" s="11" t="str">
        <f t="shared" si="16"/>
        <v xml:space="preserve"> </v>
      </c>
      <c r="X194" s="11"/>
      <c r="Y194" s="4" t="e">
        <f t="shared" si="17"/>
        <v>#NUM!</v>
      </c>
      <c r="Z194" s="11" t="e">
        <f>IF(Y194=0," ",IF($Y194&lt;EXP(-2*'Valeur de calcul'!$G$8),"très basse", IF('Prairie permanente 0-20 cm'!$Y194&lt;EXP(-1*'Valeur de calcul'!$G$8),"basse",IF('Prairie permanente 0-20 cm'!$Y194&gt;EXP(2*'Valeur de calcul'!$G$8),"très élevée",IF('Prairie permanente 0-20 cm'!$Y194&gt;EXP('Valeur de calcul'!$G$8),"élevée","normal")))))</f>
        <v>#NUM!</v>
      </c>
      <c r="AA194" s="11" t="e">
        <f t="shared" si="18"/>
        <v>#NUM!</v>
      </c>
      <c r="AB194" s="11" t="e">
        <f>IF(AA194=0," ",IF($AA194&lt;EXP(-2*'Valeur de calcul'!$H$8),"très basse", IF('Prairie permanente 0-20 cm'!$AA194&lt;EXP(-1*'Valeur de calcul'!$H$8),"basse",IF('Prairie permanente 0-20 cm'!$AA194&gt;EXP(2*'Valeur de calcul'!$H$8),"très élevée",IF('Prairie permanente 0-20 cm'!$AA194&gt;EXP('Valeur de calcul'!$H$8),"élevée","normal")))))</f>
        <v>#NUM!</v>
      </c>
      <c r="AC194" s="11"/>
      <c r="AD194" s="11" t="e">
        <f t="shared" si="19"/>
        <v>#DIV/0!</v>
      </c>
      <c r="AE194" s="11" t="e">
        <f t="shared" si="20"/>
        <v>#DIV/0!</v>
      </c>
    </row>
    <row r="195" spans="1:31" x14ac:dyDescent="0.25">
      <c r="A195" s="9"/>
      <c r="B195" s="9"/>
      <c r="C195" s="9"/>
      <c r="D195" s="9"/>
      <c r="E195" s="9"/>
      <c r="F195" s="9"/>
      <c r="G195" s="9"/>
      <c r="H195" s="9"/>
      <c r="I195" s="11"/>
      <c r="J195" s="11">
        <f t="shared" si="14"/>
        <v>0</v>
      </c>
      <c r="K195" s="6" t="e">
        <f>ROUND((EXP(LN($B195)*'Valeur de calcul'!$G$4+$C195*'Valeur de calcul'!$G$5+LN($D195)*'Valeur de calcul'!$G$6+LN($E195)*'Valeur de calcul'!$G$7+'Valeur de calcul'!$G$3)/24)/(44/12),3)</f>
        <v>#NUM!</v>
      </c>
      <c r="L195" s="6" t="e">
        <f>ROUND(EXP(LN($K195)-2*'Valeur de calcul'!$G$8),3)</f>
        <v>#NUM!</v>
      </c>
      <c r="M195" s="6" t="e">
        <f>ROUND(EXP(LN($K195)-'Valeur de calcul'!$G$8),3)</f>
        <v>#NUM!</v>
      </c>
      <c r="N195" s="6" t="e">
        <f>ROUND(EXP(LN($K195)+'Valeur de calcul'!$G$8),3)</f>
        <v>#NUM!</v>
      </c>
      <c r="O195" s="6" t="e">
        <f>ROUND(EXP(LN($K195)+2*'Valeur de calcul'!$G$8),3)</f>
        <v>#NUM!</v>
      </c>
      <c r="P195" s="6" t="str">
        <f t="shared" si="15"/>
        <v xml:space="preserve"> </v>
      </c>
      <c r="Q195" s="11"/>
      <c r="R195" s="5" t="e">
        <f>ROUND(EXP((LN($B195)*'Valeur de calcul'!$H$4)+($C195*'Valeur de calcul'!$H$5)+(LN($D195)*'Valeur de calcul'!$H$6)+(LN($E195)*'Valeur de calcul'!$H$7)+'Valeur de calcul'!$H$3),1)</f>
        <v>#NUM!</v>
      </c>
      <c r="S195" s="11" t="e">
        <f>ROUND(EXP(LN($R195)-2*'Valeur de calcul'!$H$8),1)</f>
        <v>#NUM!</v>
      </c>
      <c r="T195" s="11" t="e">
        <f>ROUND(EXP(LN($R195)-1*'Valeur de calcul'!$H$8),1)</f>
        <v>#NUM!</v>
      </c>
      <c r="U195" s="11" t="e">
        <f>ROUND(EXP(LN($R195)+1*'Valeur de calcul'!$H$8),1)</f>
        <v>#NUM!</v>
      </c>
      <c r="V195" s="11" t="e">
        <f>ROUND(EXP(LN($R195)+2*'Valeur de calcul'!$H$8),1)</f>
        <v>#NUM!</v>
      </c>
      <c r="W195" s="11" t="str">
        <f t="shared" si="16"/>
        <v xml:space="preserve"> </v>
      </c>
      <c r="X195" s="11"/>
      <c r="Y195" s="4" t="e">
        <f t="shared" si="17"/>
        <v>#NUM!</v>
      </c>
      <c r="Z195" s="11" t="e">
        <f>IF(Y195=0," ",IF($Y195&lt;EXP(-2*'Valeur de calcul'!$G$8),"très basse", IF('Prairie permanente 0-20 cm'!$Y195&lt;EXP(-1*'Valeur de calcul'!$G$8),"basse",IF('Prairie permanente 0-20 cm'!$Y195&gt;EXP(2*'Valeur de calcul'!$G$8),"très élevée",IF('Prairie permanente 0-20 cm'!$Y195&gt;EXP('Valeur de calcul'!$G$8),"élevée","normal")))))</f>
        <v>#NUM!</v>
      </c>
      <c r="AA195" s="11" t="e">
        <f t="shared" si="18"/>
        <v>#NUM!</v>
      </c>
      <c r="AB195" s="11" t="e">
        <f>IF(AA195=0," ",IF($AA195&lt;EXP(-2*'Valeur de calcul'!$H$8),"très basse", IF('Prairie permanente 0-20 cm'!$AA195&lt;EXP(-1*'Valeur de calcul'!$H$8),"basse",IF('Prairie permanente 0-20 cm'!$AA195&gt;EXP(2*'Valeur de calcul'!$H$8),"très élevée",IF('Prairie permanente 0-20 cm'!$AA195&gt;EXP('Valeur de calcul'!$H$8),"élevée","normal")))))</f>
        <v>#NUM!</v>
      </c>
      <c r="AC195" s="11"/>
      <c r="AD195" s="11" t="e">
        <f t="shared" si="19"/>
        <v>#DIV/0!</v>
      </c>
      <c r="AE195" s="11" t="e">
        <f t="shared" si="20"/>
        <v>#DIV/0!</v>
      </c>
    </row>
    <row r="196" spans="1:31" x14ac:dyDescent="0.25">
      <c r="A196" s="9"/>
      <c r="B196" s="9"/>
      <c r="C196" s="9"/>
      <c r="D196" s="9"/>
      <c r="E196" s="9"/>
      <c r="F196" s="9"/>
      <c r="G196" s="9"/>
      <c r="H196" s="9"/>
      <c r="I196" s="11"/>
      <c r="J196" s="11">
        <f t="shared" si="14"/>
        <v>0</v>
      </c>
      <c r="K196" s="6" t="e">
        <f>ROUND((EXP(LN($B196)*'Valeur de calcul'!$G$4+$C196*'Valeur de calcul'!$G$5+LN($D196)*'Valeur de calcul'!$G$6+LN($E196)*'Valeur de calcul'!$G$7+'Valeur de calcul'!$G$3)/24)/(44/12),3)</f>
        <v>#NUM!</v>
      </c>
      <c r="L196" s="6" t="e">
        <f>ROUND(EXP(LN($K196)-2*'Valeur de calcul'!$G$8),3)</f>
        <v>#NUM!</v>
      </c>
      <c r="M196" s="6" t="e">
        <f>ROUND(EXP(LN($K196)-'Valeur de calcul'!$G$8),3)</f>
        <v>#NUM!</v>
      </c>
      <c r="N196" s="6" t="e">
        <f>ROUND(EXP(LN($K196)+'Valeur de calcul'!$G$8),3)</f>
        <v>#NUM!</v>
      </c>
      <c r="O196" s="6" t="e">
        <f>ROUND(EXP(LN($K196)+2*'Valeur de calcul'!$G$8),3)</f>
        <v>#NUM!</v>
      </c>
      <c r="P196" s="6" t="str">
        <f t="shared" si="15"/>
        <v xml:space="preserve"> </v>
      </c>
      <c r="Q196" s="11"/>
      <c r="R196" s="5" t="e">
        <f>ROUND(EXP((LN($B196)*'Valeur de calcul'!$H$4)+($C196*'Valeur de calcul'!$H$5)+(LN($D196)*'Valeur de calcul'!$H$6)+(LN($E196)*'Valeur de calcul'!$H$7)+'Valeur de calcul'!$H$3),1)</f>
        <v>#NUM!</v>
      </c>
      <c r="S196" s="11" t="e">
        <f>ROUND(EXP(LN($R196)-2*'Valeur de calcul'!$H$8),1)</f>
        <v>#NUM!</v>
      </c>
      <c r="T196" s="11" t="e">
        <f>ROUND(EXP(LN($R196)-1*'Valeur de calcul'!$H$8),1)</f>
        <v>#NUM!</v>
      </c>
      <c r="U196" s="11" t="e">
        <f>ROUND(EXP(LN($R196)+1*'Valeur de calcul'!$H$8),1)</f>
        <v>#NUM!</v>
      </c>
      <c r="V196" s="11" t="e">
        <f>ROUND(EXP(LN($R196)+2*'Valeur de calcul'!$H$8),1)</f>
        <v>#NUM!</v>
      </c>
      <c r="W196" s="11" t="str">
        <f t="shared" si="16"/>
        <v xml:space="preserve"> </v>
      </c>
      <c r="X196" s="11"/>
      <c r="Y196" s="4" t="e">
        <f t="shared" si="17"/>
        <v>#NUM!</v>
      </c>
      <c r="Z196" s="11" t="e">
        <f>IF(Y196=0," ",IF($Y196&lt;EXP(-2*'Valeur de calcul'!$G$8),"très basse", IF('Prairie permanente 0-20 cm'!$Y196&lt;EXP(-1*'Valeur de calcul'!$G$8),"basse",IF('Prairie permanente 0-20 cm'!$Y196&gt;EXP(2*'Valeur de calcul'!$G$8),"très élevée",IF('Prairie permanente 0-20 cm'!$Y196&gt;EXP('Valeur de calcul'!$G$8),"élevée","normal")))))</f>
        <v>#NUM!</v>
      </c>
      <c r="AA196" s="11" t="e">
        <f t="shared" si="18"/>
        <v>#NUM!</v>
      </c>
      <c r="AB196" s="11" t="e">
        <f>IF(AA196=0," ",IF($AA196&lt;EXP(-2*'Valeur de calcul'!$H$8),"très basse", IF('Prairie permanente 0-20 cm'!$AA196&lt;EXP(-1*'Valeur de calcul'!$H$8),"basse",IF('Prairie permanente 0-20 cm'!$AA196&gt;EXP(2*'Valeur de calcul'!$H$8),"très élevée",IF('Prairie permanente 0-20 cm'!$AA196&gt;EXP('Valeur de calcul'!$H$8),"élevée","normal")))))</f>
        <v>#NUM!</v>
      </c>
      <c r="AC196" s="11"/>
      <c r="AD196" s="11" t="e">
        <f t="shared" si="19"/>
        <v>#DIV/0!</v>
      </c>
      <c r="AE196" s="11" t="e">
        <f t="shared" si="20"/>
        <v>#DIV/0!</v>
      </c>
    </row>
    <row r="197" spans="1:31" x14ac:dyDescent="0.25">
      <c r="A197" s="9"/>
      <c r="B197" s="9"/>
      <c r="C197" s="9"/>
      <c r="D197" s="9"/>
      <c r="E197" s="9"/>
      <c r="F197" s="9"/>
      <c r="G197" s="9"/>
      <c r="H197" s="9"/>
      <c r="I197" s="11"/>
      <c r="J197" s="11">
        <f t="shared" ref="J197:J200" si="21">IF($G197&gt;0,($G197/24)/(44/12),$F197)</f>
        <v>0</v>
      </c>
      <c r="K197" s="6" t="e">
        <f>ROUND((EXP(LN($B197)*'Valeur de calcul'!$G$4+$C197*'Valeur de calcul'!$G$5+LN($D197)*'Valeur de calcul'!$G$6+LN($E197)*'Valeur de calcul'!$G$7+'Valeur de calcul'!$G$3)/24)/(44/12),3)</f>
        <v>#NUM!</v>
      </c>
      <c r="L197" s="6" t="e">
        <f>ROUND(EXP(LN($K197)-2*'Valeur de calcul'!$G$8),3)</f>
        <v>#NUM!</v>
      </c>
      <c r="M197" s="6" t="e">
        <f>ROUND(EXP(LN($K197)-'Valeur de calcul'!$G$8),3)</f>
        <v>#NUM!</v>
      </c>
      <c r="N197" s="6" t="e">
        <f>ROUND(EXP(LN($K197)+'Valeur de calcul'!$G$8),3)</f>
        <v>#NUM!</v>
      </c>
      <c r="O197" s="6" t="e">
        <f>ROUND(EXP(LN($K197)+2*'Valeur de calcul'!$G$8),3)</f>
        <v>#NUM!</v>
      </c>
      <c r="P197" s="6" t="str">
        <f t="shared" ref="P197:P200" si="22">IF($J197=0," ",IF($J197&lt;$L197,"très basse",IF($J197&lt;$M197,"basse",IF($J197&gt;$O197,"très élevée",IF($J197&gt;$N197,"élevée","normal")))))</f>
        <v xml:space="preserve"> </v>
      </c>
      <c r="Q197" s="11"/>
      <c r="R197" s="5" t="e">
        <f>ROUND(EXP((LN($B197)*'Valeur de calcul'!$H$4)+($C197*'Valeur de calcul'!$H$5)+(LN($D197)*'Valeur de calcul'!$H$6)+(LN($E197)*'Valeur de calcul'!$H$7)+'Valeur de calcul'!$H$3),1)</f>
        <v>#NUM!</v>
      </c>
      <c r="S197" s="11" t="e">
        <f>ROUND(EXP(LN($R197)-2*'Valeur de calcul'!$H$8),1)</f>
        <v>#NUM!</v>
      </c>
      <c r="T197" s="11" t="e">
        <f>ROUND(EXP(LN($R197)-1*'Valeur de calcul'!$H$8),1)</f>
        <v>#NUM!</v>
      </c>
      <c r="U197" s="11" t="e">
        <f>ROUND(EXP(LN($R197)+1*'Valeur de calcul'!$H$8),1)</f>
        <v>#NUM!</v>
      </c>
      <c r="V197" s="11" t="e">
        <f>ROUND(EXP(LN($R197)+2*'Valeur de calcul'!$H$8),1)</f>
        <v>#NUM!</v>
      </c>
      <c r="W197" s="11" t="str">
        <f t="shared" ref="W197:W200" si="23">IF($H197=0," ",IF($H197&lt;$S197,"très basse",IF($H197&lt;$T197,"basse",IF($H197&gt;$V197,"très élevée",IF($H197&gt;$U197,"élevée","normal")))))</f>
        <v xml:space="preserve"> </v>
      </c>
      <c r="X197" s="11"/>
      <c r="Y197" s="4" t="e">
        <f t="shared" ref="Y197:Y200" si="24">ROUND($J197/$K197,3)</f>
        <v>#NUM!</v>
      </c>
      <c r="Z197" s="11" t="e">
        <f>IF(Y197=0," ",IF($Y197&lt;EXP(-2*'Valeur de calcul'!$G$8),"très basse", IF('Prairie permanente 0-20 cm'!$Y197&lt;EXP(-1*'Valeur de calcul'!$G$8),"basse",IF('Prairie permanente 0-20 cm'!$Y197&gt;EXP(2*'Valeur de calcul'!$G$8),"très élevée",IF('Prairie permanente 0-20 cm'!$Y197&gt;EXP('Valeur de calcul'!$G$8),"élevée","normal")))))</f>
        <v>#NUM!</v>
      </c>
      <c r="AA197" s="11" t="e">
        <f t="shared" ref="AA197:AA200" si="25">ROUND($H197/$R197,3)</f>
        <v>#NUM!</v>
      </c>
      <c r="AB197" s="11" t="e">
        <f>IF(AA197=0," ",IF($AA197&lt;EXP(-2*'Valeur de calcul'!$H$8),"très basse", IF('Prairie permanente 0-20 cm'!$AA197&lt;EXP(-1*'Valeur de calcul'!$H$8),"basse",IF('Prairie permanente 0-20 cm'!$AA197&gt;EXP(2*'Valeur de calcul'!$H$8),"très élevée",IF('Prairie permanente 0-20 cm'!$AA197&gt;EXP('Valeur de calcul'!$H$8),"élevée","normal")))))</f>
        <v>#NUM!</v>
      </c>
      <c r="AC197" s="11"/>
      <c r="AD197" s="11" t="e">
        <f t="shared" ref="AD197:AD200" si="26">ROUND(1000*$J197/$H197,2)</f>
        <v>#DIV/0!</v>
      </c>
      <c r="AE197" s="11" t="e">
        <f t="shared" ref="AE197:AE200" si="27">ROUND(0.1*$H197/$B197,1)</f>
        <v>#DIV/0!</v>
      </c>
    </row>
    <row r="198" spans="1:31" x14ac:dyDescent="0.25">
      <c r="A198" s="9"/>
      <c r="B198" s="9"/>
      <c r="C198" s="9"/>
      <c r="D198" s="9"/>
      <c r="E198" s="9"/>
      <c r="F198" s="9"/>
      <c r="G198" s="9"/>
      <c r="H198" s="9"/>
      <c r="I198" s="11"/>
      <c r="J198" s="11">
        <f t="shared" si="21"/>
        <v>0</v>
      </c>
      <c r="K198" s="6" t="e">
        <f>ROUND((EXP(LN($B198)*'Valeur de calcul'!$G$4+$C198*'Valeur de calcul'!$G$5+LN($D198)*'Valeur de calcul'!$G$6+LN($E198)*'Valeur de calcul'!$G$7+'Valeur de calcul'!$G$3)/24)/(44/12),3)</f>
        <v>#NUM!</v>
      </c>
      <c r="L198" s="6" t="e">
        <f>ROUND(EXP(LN($K198)-2*'Valeur de calcul'!$G$8),3)</f>
        <v>#NUM!</v>
      </c>
      <c r="M198" s="6" t="e">
        <f>ROUND(EXP(LN($K198)-'Valeur de calcul'!$G$8),3)</f>
        <v>#NUM!</v>
      </c>
      <c r="N198" s="6" t="e">
        <f>ROUND(EXP(LN($K198)+'Valeur de calcul'!$G$8),3)</f>
        <v>#NUM!</v>
      </c>
      <c r="O198" s="6" t="e">
        <f>ROUND(EXP(LN($K198)+2*'Valeur de calcul'!$G$8),3)</f>
        <v>#NUM!</v>
      </c>
      <c r="P198" s="6" t="str">
        <f t="shared" si="22"/>
        <v xml:space="preserve"> </v>
      </c>
      <c r="Q198" s="11"/>
      <c r="R198" s="5" t="e">
        <f>ROUND(EXP((LN($B198)*'Valeur de calcul'!$H$4)+($C198*'Valeur de calcul'!$H$5)+(LN($D198)*'Valeur de calcul'!$H$6)+(LN($E198)*'Valeur de calcul'!$H$7)+'Valeur de calcul'!$H$3),1)</f>
        <v>#NUM!</v>
      </c>
      <c r="S198" s="11" t="e">
        <f>ROUND(EXP(LN($R198)-2*'Valeur de calcul'!$H$8),1)</f>
        <v>#NUM!</v>
      </c>
      <c r="T198" s="11" t="e">
        <f>ROUND(EXP(LN($R198)-1*'Valeur de calcul'!$H$8),1)</f>
        <v>#NUM!</v>
      </c>
      <c r="U198" s="11" t="e">
        <f>ROUND(EXP(LN($R198)+1*'Valeur de calcul'!$H$8),1)</f>
        <v>#NUM!</v>
      </c>
      <c r="V198" s="11" t="e">
        <f>ROUND(EXP(LN($R198)+2*'Valeur de calcul'!$H$8),1)</f>
        <v>#NUM!</v>
      </c>
      <c r="W198" s="11" t="str">
        <f t="shared" si="23"/>
        <v xml:space="preserve"> </v>
      </c>
      <c r="X198" s="11"/>
      <c r="Y198" s="4" t="e">
        <f t="shared" si="24"/>
        <v>#NUM!</v>
      </c>
      <c r="Z198" s="11" t="e">
        <f>IF(Y198=0," ",IF($Y198&lt;EXP(-2*'Valeur de calcul'!$G$8),"très basse", IF('Prairie permanente 0-20 cm'!$Y198&lt;EXP(-1*'Valeur de calcul'!$G$8),"basse",IF('Prairie permanente 0-20 cm'!$Y198&gt;EXP(2*'Valeur de calcul'!$G$8),"très élevée",IF('Prairie permanente 0-20 cm'!$Y198&gt;EXP('Valeur de calcul'!$G$8),"élevée","normal")))))</f>
        <v>#NUM!</v>
      </c>
      <c r="AA198" s="11" t="e">
        <f t="shared" si="25"/>
        <v>#NUM!</v>
      </c>
      <c r="AB198" s="11" t="e">
        <f>IF(AA198=0," ",IF($AA198&lt;EXP(-2*'Valeur de calcul'!$H$8),"très basse", IF('Prairie permanente 0-20 cm'!$AA198&lt;EXP(-1*'Valeur de calcul'!$H$8),"basse",IF('Prairie permanente 0-20 cm'!$AA198&gt;EXP(2*'Valeur de calcul'!$H$8),"très élevée",IF('Prairie permanente 0-20 cm'!$AA198&gt;EXP('Valeur de calcul'!$H$8),"élevée","normal")))))</f>
        <v>#NUM!</v>
      </c>
      <c r="AC198" s="11"/>
      <c r="AD198" s="11" t="e">
        <f t="shared" si="26"/>
        <v>#DIV/0!</v>
      </c>
      <c r="AE198" s="11" t="e">
        <f t="shared" si="27"/>
        <v>#DIV/0!</v>
      </c>
    </row>
    <row r="199" spans="1:31" x14ac:dyDescent="0.25">
      <c r="A199" s="9"/>
      <c r="B199" s="9"/>
      <c r="C199" s="9"/>
      <c r="D199" s="9"/>
      <c r="E199" s="9"/>
      <c r="F199" s="9"/>
      <c r="G199" s="9"/>
      <c r="H199" s="9"/>
      <c r="I199" s="11"/>
      <c r="J199" s="11">
        <f t="shared" si="21"/>
        <v>0</v>
      </c>
      <c r="K199" s="6" t="e">
        <f>ROUND((EXP(LN($B199)*'Valeur de calcul'!$G$4+$C199*'Valeur de calcul'!$G$5+LN($D199)*'Valeur de calcul'!$G$6+LN($E199)*'Valeur de calcul'!$G$7+'Valeur de calcul'!$G$3)/24)/(44/12),3)</f>
        <v>#NUM!</v>
      </c>
      <c r="L199" s="6" t="e">
        <f>ROUND(EXP(LN($K199)-2*'Valeur de calcul'!$G$8),3)</f>
        <v>#NUM!</v>
      </c>
      <c r="M199" s="6" t="e">
        <f>ROUND(EXP(LN($K199)-'Valeur de calcul'!$G$8),3)</f>
        <v>#NUM!</v>
      </c>
      <c r="N199" s="6" t="e">
        <f>ROUND(EXP(LN($K199)+'Valeur de calcul'!$G$8),3)</f>
        <v>#NUM!</v>
      </c>
      <c r="O199" s="6" t="e">
        <f>ROUND(EXP(LN($K199)+2*'Valeur de calcul'!$G$8),3)</f>
        <v>#NUM!</v>
      </c>
      <c r="P199" s="6" t="str">
        <f t="shared" si="22"/>
        <v xml:space="preserve"> </v>
      </c>
      <c r="Q199" s="11"/>
      <c r="R199" s="5" t="e">
        <f>ROUND(EXP((LN($B199)*'Valeur de calcul'!$H$4)+($C199*'Valeur de calcul'!$H$5)+(LN($D199)*'Valeur de calcul'!$H$6)+(LN($E199)*'Valeur de calcul'!$H$7)+'Valeur de calcul'!$H$3),1)</f>
        <v>#NUM!</v>
      </c>
      <c r="S199" s="11" t="e">
        <f>ROUND(EXP(LN($R199)-2*'Valeur de calcul'!$H$8),1)</f>
        <v>#NUM!</v>
      </c>
      <c r="T199" s="11" t="e">
        <f>ROUND(EXP(LN($R199)-1*'Valeur de calcul'!$H$8),1)</f>
        <v>#NUM!</v>
      </c>
      <c r="U199" s="11" t="e">
        <f>ROUND(EXP(LN($R199)+1*'Valeur de calcul'!$H$8),1)</f>
        <v>#NUM!</v>
      </c>
      <c r="V199" s="11" t="e">
        <f>ROUND(EXP(LN($R199)+2*'Valeur de calcul'!$H$8),1)</f>
        <v>#NUM!</v>
      </c>
      <c r="W199" s="11" t="str">
        <f t="shared" si="23"/>
        <v xml:space="preserve"> </v>
      </c>
      <c r="X199" s="11"/>
      <c r="Y199" s="4" t="e">
        <f t="shared" si="24"/>
        <v>#NUM!</v>
      </c>
      <c r="Z199" s="11" t="e">
        <f>IF(Y199=0," ",IF($Y199&lt;EXP(-2*'Valeur de calcul'!$G$8),"très basse", IF('Prairie permanente 0-20 cm'!$Y199&lt;EXP(-1*'Valeur de calcul'!$G$8),"basse",IF('Prairie permanente 0-20 cm'!$Y199&gt;EXP(2*'Valeur de calcul'!$G$8),"très élevée",IF('Prairie permanente 0-20 cm'!$Y199&gt;EXP('Valeur de calcul'!$G$8),"élevée","normal")))))</f>
        <v>#NUM!</v>
      </c>
      <c r="AA199" s="11" t="e">
        <f t="shared" si="25"/>
        <v>#NUM!</v>
      </c>
      <c r="AB199" s="11" t="e">
        <f>IF(AA199=0," ",IF($AA199&lt;EXP(-2*'Valeur de calcul'!$H$8),"très basse", IF('Prairie permanente 0-20 cm'!$AA199&lt;EXP(-1*'Valeur de calcul'!$H$8),"basse",IF('Prairie permanente 0-20 cm'!$AA199&gt;EXP(2*'Valeur de calcul'!$H$8),"très élevée",IF('Prairie permanente 0-20 cm'!$AA199&gt;EXP('Valeur de calcul'!$H$8),"élevée","normal")))))</f>
        <v>#NUM!</v>
      </c>
      <c r="AC199" s="11"/>
      <c r="AD199" s="11" t="e">
        <f t="shared" si="26"/>
        <v>#DIV/0!</v>
      </c>
      <c r="AE199" s="11" t="e">
        <f t="shared" si="27"/>
        <v>#DIV/0!</v>
      </c>
    </row>
    <row r="200" spans="1:31" x14ac:dyDescent="0.25">
      <c r="A200" s="9"/>
      <c r="B200" s="9"/>
      <c r="C200" s="9"/>
      <c r="D200" s="9"/>
      <c r="E200" s="9"/>
      <c r="F200" s="9"/>
      <c r="G200" s="9"/>
      <c r="H200" s="9"/>
      <c r="I200" s="11"/>
      <c r="J200" s="11">
        <f t="shared" si="21"/>
        <v>0</v>
      </c>
      <c r="K200" s="6" t="e">
        <f>ROUND((EXP(LN($B200)*'Valeur de calcul'!$G$4+$C200*'Valeur de calcul'!$G$5+LN($D200)*'Valeur de calcul'!$G$6+LN($E200)*'Valeur de calcul'!$G$7+'Valeur de calcul'!$G$3)/24)/(44/12),3)</f>
        <v>#NUM!</v>
      </c>
      <c r="L200" s="6" t="e">
        <f>ROUND(EXP(LN($K200)-2*'Valeur de calcul'!$G$8),3)</f>
        <v>#NUM!</v>
      </c>
      <c r="M200" s="6" t="e">
        <f>ROUND(EXP(LN($K200)-'Valeur de calcul'!$G$8),3)</f>
        <v>#NUM!</v>
      </c>
      <c r="N200" s="6" t="e">
        <f>ROUND(EXP(LN($K200)+'Valeur de calcul'!$G$8),3)</f>
        <v>#NUM!</v>
      </c>
      <c r="O200" s="6" t="e">
        <f>ROUND(EXP(LN($K200)+2*'Valeur de calcul'!$G$8),3)</f>
        <v>#NUM!</v>
      </c>
      <c r="P200" s="6" t="str">
        <f t="shared" si="22"/>
        <v xml:space="preserve"> </v>
      </c>
      <c r="Q200" s="11"/>
      <c r="R200" s="5" t="e">
        <f>ROUND(EXP((LN($B200)*'Valeur de calcul'!$H$4)+($C200*'Valeur de calcul'!$H$5)+(LN($D200)*'Valeur de calcul'!$H$6)+(LN($E200)*'Valeur de calcul'!$H$7)+'Valeur de calcul'!$H$3),1)</f>
        <v>#NUM!</v>
      </c>
      <c r="S200" s="11" t="e">
        <f>ROUND(EXP(LN($R200)-2*'Valeur de calcul'!$H$8),1)</f>
        <v>#NUM!</v>
      </c>
      <c r="T200" s="11" t="e">
        <f>ROUND(EXP(LN($R200)-1*'Valeur de calcul'!$H$8),1)</f>
        <v>#NUM!</v>
      </c>
      <c r="U200" s="11" t="e">
        <f>ROUND(EXP(LN($R200)+1*'Valeur de calcul'!$H$8),1)</f>
        <v>#NUM!</v>
      </c>
      <c r="V200" s="11" t="e">
        <f>ROUND(EXP(LN($R200)+2*'Valeur de calcul'!$H$8),1)</f>
        <v>#NUM!</v>
      </c>
      <c r="W200" s="11" t="str">
        <f t="shared" si="23"/>
        <v xml:space="preserve"> </v>
      </c>
      <c r="X200" s="11"/>
      <c r="Y200" s="4" t="e">
        <f t="shared" si="24"/>
        <v>#NUM!</v>
      </c>
      <c r="Z200" s="11" t="e">
        <f>IF(Y200=0," ",IF($Y200&lt;EXP(-2*'Valeur de calcul'!$G$8),"très basse", IF('Prairie permanente 0-20 cm'!$Y200&lt;EXP(-1*'Valeur de calcul'!$G$8),"basse",IF('Prairie permanente 0-20 cm'!$Y200&gt;EXP(2*'Valeur de calcul'!$G$8),"très élevée",IF('Prairie permanente 0-20 cm'!$Y200&gt;EXP('Valeur de calcul'!$G$8),"élevée","normal")))))</f>
        <v>#NUM!</v>
      </c>
      <c r="AA200" s="11" t="e">
        <f t="shared" si="25"/>
        <v>#NUM!</v>
      </c>
      <c r="AB200" s="11" t="e">
        <f>IF(AA200=0," ",IF($AA200&lt;EXP(-2*'Valeur de calcul'!$H$8),"très basse", IF('Prairie permanente 0-20 cm'!$AA200&lt;EXP(-1*'Valeur de calcul'!$H$8),"basse",IF('Prairie permanente 0-20 cm'!$AA200&gt;EXP(2*'Valeur de calcul'!$H$8),"très élevée",IF('Prairie permanente 0-20 cm'!$AA200&gt;EXP('Valeur de calcul'!$H$8),"élevée","normal")))))</f>
        <v>#NUM!</v>
      </c>
      <c r="AC200" s="11"/>
      <c r="AD200" s="11" t="e">
        <f t="shared" si="26"/>
        <v>#DIV/0!</v>
      </c>
      <c r="AE200" s="11" t="e">
        <f t="shared" si="27"/>
        <v>#DIV/0!</v>
      </c>
    </row>
  </sheetData>
  <sheetProtection algorithmName="SHA-512" hashValue="Oz4v590/CnhchIAOyiNtvOCwjvDQiJT++vaj/Qu9t5r3JWTR3i+AhkwqfIAVxJMOLpnRks379swp3347kxuuZw==" saltValue="v3AYnDTKq3xyn3uADb/INw==" spinCount="100000" sheet="1" objects="1" scenarios="1"/>
  <mergeCells count="3">
    <mergeCell ref="A1:H1"/>
    <mergeCell ref="F2:G2"/>
    <mergeCell ref="Y2:AB2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14D6D-D2D9-4361-8F6A-98733B1BA9B9}">
  <dimension ref="A1:J10"/>
  <sheetViews>
    <sheetView workbookViewId="0">
      <selection activeCell="A10" sqref="A10:H10"/>
    </sheetView>
  </sheetViews>
  <sheetFormatPr baseColWidth="10" defaultRowHeight="15" x14ac:dyDescent="0.25"/>
  <cols>
    <col min="1" max="1" width="18.42578125" customWidth="1"/>
    <col min="2" max="2" width="12.7109375" bestFit="1" customWidth="1"/>
    <col min="3" max="3" width="15.42578125" bestFit="1" customWidth="1"/>
    <col min="4" max="4" width="1.140625" customWidth="1"/>
    <col min="5" max="5" width="1.7109375" customWidth="1"/>
    <col min="6" max="6" width="16.140625" customWidth="1"/>
    <col min="7" max="7" width="17.85546875" customWidth="1"/>
    <col min="8" max="8" width="16.85546875" customWidth="1"/>
  </cols>
  <sheetData>
    <row r="1" spans="1:10" x14ac:dyDescent="0.25">
      <c r="B1" s="2" t="s">
        <v>56</v>
      </c>
      <c r="C1" s="2"/>
      <c r="D1" s="2"/>
      <c r="E1" s="2"/>
      <c r="F1" s="2"/>
      <c r="G1" s="2" t="s">
        <v>57</v>
      </c>
      <c r="H1" s="2"/>
      <c r="J1" s="11" t="s">
        <v>73</v>
      </c>
    </row>
    <row r="2" spans="1:10" ht="31.5" customHeight="1" x14ac:dyDescent="0.25">
      <c r="A2" s="18" t="s">
        <v>58</v>
      </c>
      <c r="B2" s="18" t="s">
        <v>59</v>
      </c>
      <c r="C2" s="18" t="s">
        <v>60</v>
      </c>
      <c r="D2" s="2"/>
      <c r="E2" s="2"/>
      <c r="F2" s="2"/>
      <c r="G2" s="18" t="s">
        <v>59</v>
      </c>
      <c r="H2" s="18" t="s">
        <v>61</v>
      </c>
    </row>
    <row r="3" spans="1:10" ht="32.25" customHeight="1" x14ac:dyDescent="0.25">
      <c r="A3" s="18" t="s">
        <v>62</v>
      </c>
      <c r="B3">
        <v>2.6970000000000001</v>
      </c>
      <c r="C3">
        <v>4.7</v>
      </c>
      <c r="F3" s="18" t="s">
        <v>62</v>
      </c>
      <c r="G3" s="1">
        <v>1.748</v>
      </c>
      <c r="H3">
        <v>1.7447999999999999</v>
      </c>
    </row>
    <row r="4" spans="1:10" x14ac:dyDescent="0.25">
      <c r="A4" s="2" t="s">
        <v>0</v>
      </c>
      <c r="B4">
        <v>0.625</v>
      </c>
      <c r="C4">
        <v>0.96299999999999997</v>
      </c>
      <c r="F4" s="2" t="s">
        <v>0</v>
      </c>
      <c r="G4">
        <v>0.91759999999999997</v>
      </c>
      <c r="H4" s="1">
        <v>1.046</v>
      </c>
    </row>
    <row r="5" spans="1:10" x14ac:dyDescent="0.25">
      <c r="A5" s="2" t="s">
        <v>1</v>
      </c>
      <c r="B5">
        <v>0.19900000000000001</v>
      </c>
      <c r="C5">
        <v>6.3700000000000007E-2</v>
      </c>
      <c r="F5" s="2" t="s">
        <v>1</v>
      </c>
      <c r="G5">
        <v>0.1172</v>
      </c>
      <c r="H5">
        <v>1.8800000000000001E-2</v>
      </c>
    </row>
    <row r="6" spans="1:10" x14ac:dyDescent="0.25">
      <c r="A6" s="2" t="s">
        <v>2</v>
      </c>
      <c r="B6">
        <f>-1*0.146</f>
        <v>-0.14599999999999999</v>
      </c>
      <c r="C6">
        <v>0.21</v>
      </c>
      <c r="E6" s="1"/>
      <c r="F6" s="2" t="s">
        <v>2</v>
      </c>
      <c r="G6">
        <v>3.2899999999999999E-2</v>
      </c>
      <c r="H6">
        <v>0.65739999999999998</v>
      </c>
    </row>
    <row r="7" spans="1:10" x14ac:dyDescent="0.25">
      <c r="A7" s="2" t="s">
        <v>4</v>
      </c>
      <c r="B7">
        <f>-1*0.0009</f>
        <v>-8.9999999999999998E-4</v>
      </c>
      <c r="C7">
        <v>8.0000000000000004E-4</v>
      </c>
      <c r="F7" s="2" t="s">
        <v>3</v>
      </c>
      <c r="G7">
        <v>0.2989</v>
      </c>
      <c r="H7">
        <v>0.58789999999999998</v>
      </c>
    </row>
    <row r="8" spans="1:10" x14ac:dyDescent="0.25">
      <c r="A8" s="2" t="s">
        <v>18</v>
      </c>
      <c r="B8">
        <v>0.20100000000000001</v>
      </c>
      <c r="C8">
        <v>0.2054</v>
      </c>
      <c r="F8" s="2" t="s">
        <v>18</v>
      </c>
      <c r="G8">
        <v>0.26889999999999997</v>
      </c>
      <c r="H8">
        <v>0.21010000000000001</v>
      </c>
    </row>
    <row r="10" spans="1:10" x14ac:dyDescent="0.25">
      <c r="A10" s="22" t="s">
        <v>72</v>
      </c>
      <c r="B10" s="22"/>
      <c r="C10" s="22"/>
      <c r="D10" s="22"/>
      <c r="E10" s="22"/>
      <c r="F10" s="22"/>
      <c r="G10" s="22"/>
      <c r="H10" s="22"/>
    </row>
  </sheetData>
  <sheetProtection algorithmName="SHA-512" hashValue="ZrQFS2IWIcORlsbO0WNQaryNqXBGMi8az4RMpCwR3bXv+fr4XMhiEawLBG21pOwYZP7Z758rWS6pE1su59OqeA==" saltValue="EGI3jmXRLXesCCHRb7hY2Q==" spinCount="100000" sheet="1" objects="1" scenarios="1"/>
  <mergeCells count="1">
    <mergeCell ref="A10:H10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Information générales</vt:lpstr>
      <vt:lpstr>Terre assolée 0-20cm</vt:lpstr>
      <vt:lpstr>Prairie permanente 0-20 cm</vt:lpstr>
      <vt:lpstr>Valeur de calcul</vt:lpstr>
    </vt:vector>
  </TitlesOfParts>
  <Company>Agroscope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Moll-Mielewczik Janine</dc:creator>
  <cp:lastModifiedBy>Moll-Mielewczik Janine</cp:lastModifiedBy>
  <dcterms:created xsi:type="dcterms:W3CDTF">2024-03-19T07:47:57Z</dcterms:created>
  <dcterms:modified xsi:type="dcterms:W3CDTF">2025-03-14T11:54:49Z</dcterms:modified>
</cp:coreProperties>
</file>